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5"/>
    <sheet state="visible" name="Standings" sheetId="2" r:id="rId6"/>
    <sheet state="visible" name="Groups" sheetId="3" r:id="rId7"/>
    <sheet state="visible" name="Round of 32" sheetId="4" r:id="rId8"/>
    <sheet state="visible" name="Round of 16" sheetId="5" r:id="rId9"/>
    <sheet state="visible" name="Quarterfinals" sheetId="6" r:id="rId10"/>
    <sheet state="visible" name="Semifinals" sheetId="7" r:id="rId11"/>
    <sheet state="visible" name="Final" sheetId="8" r:id="rId12"/>
  </sheets>
  <definedNames/>
  <calcPr/>
</workbook>
</file>

<file path=xl/sharedStrings.xml><?xml version="1.0" encoding="utf-8"?>
<sst xmlns="http://schemas.openxmlformats.org/spreadsheetml/2006/main" count="676" uniqueCount="210">
  <si>
    <t>🏆  WORLD CUP 2026 FANTASY LEAGUE</t>
  </si>
  <si>
    <t>How to run your own World Cup fantasy competition — admin guide &amp; player rules</t>
  </si>
  <si>
    <t>⚙  SETUP  (admin)</t>
  </si>
  <si>
    <t>1</t>
  </si>
  <si>
    <t>Go to the Standings tab and fill in the yellow configuration cells at the top:</t>
  </si>
  <si>
    <t># of players (up to 12), entry fee, and prize split percentages (must total 100%).</t>
  </si>
  <si>
    <t>2</t>
  </si>
  <si>
    <t>Enter each participant's name in the yellow "Player N" cells in column B of Standings.</t>
  </si>
  <si>
    <t>Names will automatically appear in all other tabs.</t>
  </si>
  <si>
    <t>3</t>
  </si>
  <si>
    <t>Before 21:00 on 10/06/2026 — collect the Tournament Winner bet from each player.</t>
  </si>
  <si>
    <t>Enter their picks in the yellow cells of the "Tournament Winner Bet" table in Standings.</t>
  </si>
  <si>
    <t>4</t>
  </si>
  <si>
    <t>Before the tournament starts — collect all Group Stage and Knockout predictions.</t>
  </si>
  <si>
    <t>Each player fills their picks in the yellow cells of the relevant tab.</t>
  </si>
  <si>
    <t>5</t>
  </si>
  <si>
    <t>As the tournament progresses, enter actual results in the green cells.</t>
  </si>
  <si>
    <t>Points and prizes update automatically.</t>
  </si>
  <si>
    <t>📋  ENTERING RESULTS  (admin)</t>
  </si>
  <si>
    <t>Group Stage</t>
  </si>
  <si>
    <t>Groups tab</t>
  </si>
  <si>
    <t>Enter the 2 qualified teams in the green cells (columns B &amp; C) for each group.</t>
  </si>
  <si>
    <t>Knockout Rounds</t>
  </si>
  <si>
    <t>R32 / R16 / QF / SF / Final tabs</t>
  </si>
  <si>
    <t>Fill in Team 1, Team 2, Goals 1, Goals 2, and the Winner. For matches decided on penalties, manually type the winning team in the Winner column (overwrite the auto-formula).</t>
  </si>
  <si>
    <t>Tournament Winner</t>
  </si>
  <si>
    <t>Standings tab</t>
  </si>
  <si>
    <t>After the Final, enter the actual champion in cell B14 (green cell in the Tournament Winner Bet table).</t>
  </si>
  <si>
    <t>🏅  SCORING SYSTEM</t>
  </si>
  <si>
    <t>Stage</t>
  </si>
  <si>
    <t>What you need to predict</t>
  </si>
  <si>
    <t>Points</t>
  </si>
  <si>
    <t>Both teams that qualify from the group</t>
  </si>
  <si>
    <t>3 pts</t>
  </si>
  <si>
    <t>Exactly one of the two qualifying teams</t>
  </si>
  <si>
    <t>1 pt</t>
  </si>
  <si>
    <t>R32 / R16 / QF / SF</t>
  </si>
  <si>
    <t>"Advances" — correct team advancing</t>
  </si>
  <si>
    <t>Exact scoreline (goals, not incl. penalties)</t>
  </si>
  <si>
    <t>Final</t>
  </si>
  <si>
    <t>"Advances" — correct team winning the Final</t>
  </si>
  <si>
    <t>5 pts</t>
  </si>
  <si>
    <t>💰  PRIZE STRUCTURE</t>
  </si>
  <si>
    <t>🥇 1st Prize  —  50% of pool</t>
  </si>
  <si>
    <t>Points ranking</t>
  </si>
  <si>
    <t>Goes to the player with the most total points at the end of the tournament. In case of a tie the prize is split equally.</t>
  </si>
  <si>
    <t>🎯 2nd Prize  —  30% of pool</t>
  </si>
  <si>
    <t>Exact Final result</t>
  </si>
  <si>
    <t>Goes to whoever correctly predicted the exact scoreline of the Final (regular time goals only, not including penalty shootout). Split equally if multiple players get it right.</t>
  </si>
  <si>
    <t>⚽ 3rd Prize  —  20% of pool</t>
  </si>
  <si>
    <t>Tournament winner bet</t>
  </si>
  <si>
    <t>Goes to whoever correctly picked the overall tournament champion in the Tournament Winner Bet (must be placed before 21:00 on 10/06/2026). Split equally if multiple players get it right.</t>
  </si>
  <si>
    <t>📌  NOTES</t>
  </si>
  <si>
    <t>•</t>
  </si>
  <si>
    <t>Yellow cells = player input.  Green cells = admin input (actual results). Do not edit other cells.</t>
  </si>
  <si>
    <t>For knockouts decided on penalties: enter the regular-time score in Goals 1/Goals 2, then manually type the winning team in the "Winner ✓" column (overwriting the auto-formula).</t>
  </si>
  <si>
    <t>The number of active players can be set to fewer than 12. Unused "Player N" rows will simply stay empty and will not affect calculations.</t>
  </si>
  <si>
    <t>All prize amounts update automatically whenever you change the configuration table in Standings.</t>
  </si>
  <si>
    <t>⚙  CONFIGURATION</t>
  </si>
  <si>
    <t>PARTICIPANTS &amp; FEES</t>
  </si>
  <si>
    <t>PRIZE DISTRIBUTION  (must sum to 100%)</t>
  </si>
  <si>
    <t># Players</t>
  </si>
  <si>
    <t>(max 12)</t>
  </si>
  <si>
    <t>Entry fee (€)</t>
  </si>
  <si>
    <t>→ Pool (€):</t>
  </si>
  <si>
    <t>PRIZE SPLIT  (% values must sum to 100%)</t>
  </si>
  <si>
    <t>🥇 1st place — points ranking</t>
  </si>
  <si>
    <t>%</t>
  </si>
  <si>
    <t>→ Prize (€):</t>
  </si>
  <si>
    <t>🎯 Exact final result</t>
  </si>
  <si>
    <t>⚽ Tournament winner</t>
  </si>
  <si>
    <t>% total:</t>
  </si>
  <si>
    <t>⚽  TOURNAMENT WINNER BET  —  place before 21:00 on 10/06/2026</t>
  </si>
  <si>
    <t>Actual winner</t>
  </si>
  <si>
    <t>↓ Admin</t>
  </si>
  <si>
    <t>Pick →</t>
  </si>
  <si>
    <t>Italy</t>
  </si>
  <si>
    <t>Argentina</t>
  </si>
  <si>
    <t>Result</t>
  </si>
  <si>
    <t>ℹ️  Enter each player's tournament winner prediction in the yellow cells above. The admin enters the actual champion in B14 after the Final.</t>
  </si>
  <si>
    <t>📊  STANDINGS</t>
  </si>
  <si>
    <t>Pos.</t>
  </si>
  <si>
    <t>Player</t>
  </si>
  <si>
    <t>Groups</t>
  </si>
  <si>
    <t>Round of 32</t>
  </si>
  <si>
    <t>Round of 16</t>
  </si>
  <si>
    <t>Quarters</t>
  </si>
  <si>
    <t>Semis</t>
  </si>
  <si>
    <t>TOTAL</t>
  </si>
  <si>
    <t>🥇 1st place
(50%)</t>
  </si>
  <si>
    <t>🎯 Exact final
(30%)</t>
  </si>
  <si>
    <t>⚽ Tournament
winner (20%)</t>
  </si>
  <si>
    <t>Test</t>
  </si>
  <si>
    <t>Player 2</t>
  </si>
  <si>
    <t>Player 3</t>
  </si>
  <si>
    <t>Player 4</t>
  </si>
  <si>
    <t>Player 5</t>
  </si>
  <si>
    <t>Player 6</t>
  </si>
  <si>
    <t>Player 7</t>
  </si>
  <si>
    <t>Player 8</t>
  </si>
  <si>
    <t>Player 9</t>
  </si>
  <si>
    <t>Player 10</t>
  </si>
  <si>
    <t>Player 11</t>
  </si>
  <si>
    <t>Player 12</t>
  </si>
  <si>
    <t>Average points</t>
  </si>
  <si>
    <t>ℹ️  Edit the yellow "Player N" cells in column B to set participant names. Names will automatically appear across all other sheets.</t>
  </si>
  <si>
    <t>⚽  WORLD CUP 2026 FANTASY — GROUP STAGE</t>
  </si>
  <si>
    <t>Group</t>
  </si>
  <si>
    <t>✅ ACTUAL QUALIFIERS</t>
  </si>
  <si>
    <t>📋 PLAYER PREDICTIONS  (enter team names)</t>
  </si>
  <si>
    <t>🏅 POINTS</t>
  </si>
  <si>
    <t>Team 1</t>
  </si>
  <si>
    <t>Team 2</t>
  </si>
  <si>
    <t>↓ Enter</t>
  </si>
  <si>
    <t>Pick 1</t>
  </si>
  <si>
    <t>Pick 2</t>
  </si>
  <si>
    <t>Pt</t>
  </si>
  <si>
    <t>Group A</t>
  </si>
  <si>
    <t>Mexico</t>
  </si>
  <si>
    <t>South Africa</t>
  </si>
  <si>
    <t>Sud Corea</t>
  </si>
  <si>
    <t>Group B</t>
  </si>
  <si>
    <t>Group C</t>
  </si>
  <si>
    <t>Group D</t>
  </si>
  <si>
    <t>Group E</t>
  </si>
  <si>
    <t>Group F</t>
  </si>
  <si>
    <t>Group G</t>
  </si>
  <si>
    <t>Group H</t>
  </si>
  <si>
    <t>Group I</t>
  </si>
  <si>
    <t>Group J</t>
  </si>
  <si>
    <t>Group K</t>
  </si>
  <si>
    <t>Group L</t>
  </si>
  <si>
    <t>TOTAL GROUP STAGE POINTS</t>
  </si>
  <si>
    <t>ℹ️  Green cells = admin enters actual qualifiers. Yellow cells = player picks. 3 pts = both correct | 1 pt = one correct</t>
  </si>
  <si>
    <t>⚽  FIFA WORLD CUP 2026  —  GROUPS &amp; BRACKET</t>
  </si>
  <si>
    <t>🇺🇸 🇨🇦 🇲🇽  USA · Canada · Mexico  |  11 June – 19 July 2026  |  48 teams · 12 groups · Round of 32</t>
  </si>
  <si>
    <t>🗂  GROUP STAGE</t>
  </si>
  <si>
    <t>GROUP  A</t>
  </si>
  <si>
    <t>GROUP  B</t>
  </si>
  <si>
    <t>GROUP  C</t>
  </si>
  <si>
    <t>GROUP  D</t>
  </si>
  <si>
    <t>Canada</t>
  </si>
  <si>
    <t>Brazil</t>
  </si>
  <si>
    <t>USA</t>
  </si>
  <si>
    <t>South Korea</t>
  </si>
  <si>
    <t>Switzerland</t>
  </si>
  <si>
    <t>Morocco</t>
  </si>
  <si>
    <t>Turkey</t>
  </si>
  <si>
    <t>Bosnia-Herz.</t>
  </si>
  <si>
    <t>Scotland</t>
  </si>
  <si>
    <t>Paraguay</t>
  </si>
  <si>
    <t>Czechia</t>
  </si>
  <si>
    <t>Qatar</t>
  </si>
  <si>
    <t>Haiti</t>
  </si>
  <si>
    <t>Australia</t>
  </si>
  <si>
    <t>GROUP  E</t>
  </si>
  <si>
    <t>GROUP  F</t>
  </si>
  <si>
    <t>GROUP  G</t>
  </si>
  <si>
    <t>GROUP  H</t>
  </si>
  <si>
    <t>Germany</t>
  </si>
  <si>
    <t>Netherlands</t>
  </si>
  <si>
    <t>Belgium</t>
  </si>
  <si>
    <t>Spain</t>
  </si>
  <si>
    <t>Ecuador</t>
  </si>
  <si>
    <t>Japan</t>
  </si>
  <si>
    <t>Egypt</t>
  </si>
  <si>
    <t>Uruguay</t>
  </si>
  <si>
    <t>Ivory Coast</t>
  </si>
  <si>
    <t>Sweden</t>
  </si>
  <si>
    <t>Iran</t>
  </si>
  <si>
    <t>Saudi Arabia</t>
  </si>
  <si>
    <t>Curaçao</t>
  </si>
  <si>
    <t>Tunisia</t>
  </si>
  <si>
    <t>New Zealand</t>
  </si>
  <si>
    <t>Cape Verde</t>
  </si>
  <si>
    <t>GROUP  I</t>
  </si>
  <si>
    <t>GROUP  J</t>
  </si>
  <si>
    <t>GROUP  K</t>
  </si>
  <si>
    <t>GROUP  L</t>
  </si>
  <si>
    <t>France</t>
  </si>
  <si>
    <t>Portugal</t>
  </si>
  <si>
    <t>England</t>
  </si>
  <si>
    <t>Senegal</t>
  </si>
  <si>
    <t>Algeria</t>
  </si>
  <si>
    <t>Colombia</t>
  </si>
  <si>
    <t>Croatia</t>
  </si>
  <si>
    <t>Norway</t>
  </si>
  <si>
    <t>Austria</t>
  </si>
  <si>
    <t>DR Congo</t>
  </si>
  <si>
    <t>Ghana</t>
  </si>
  <si>
    <t>Iraq</t>
  </si>
  <si>
    <t>Jordan</t>
  </si>
  <si>
    <t>Uzbekistan</t>
  </si>
  <si>
    <t>Panama</t>
  </si>
  <si>
    <t>⚽  WORLD CUP 2026 FANTASY — ROUND OF 32</t>
  </si>
  <si>
    <t>Winner pts: 3  |  Exact score pts: 3  |  Green = admin  |  Yellow = player predictions  |  "Advances" = team the player expects to progress</t>
  </si>
  <si>
    <t>Match</t>
  </si>
  <si>
    <t>Goals 1 ✓</t>
  </si>
  <si>
    <t>Goals 2 ✓</t>
  </si>
  <si>
    <t>Winner ✓</t>
  </si>
  <si>
    <t>#</t>
  </si>
  <si>
    <t>G1</t>
  </si>
  <si>
    <t>G2</t>
  </si>
  <si>
    <t>Advances</t>
  </si>
  <si>
    <t>TOTAL POINTS</t>
  </si>
  <si>
    <t>⚽  WORLD CUP 2026 FANTASY — ROUND OF 16</t>
  </si>
  <si>
    <t>⚽  WORLD CUP 2026 FANTASY — QUARTERFINALS</t>
  </si>
  <si>
    <t>⚽  WORLD CUP 2026 FANTASY — SEMIFINALS</t>
  </si>
  <si>
    <t>⚽  WORLD CUP 2026 FANTASY — FINAL</t>
  </si>
  <si>
    <t>Winner pts: 5  |  Exact score pts: 5  |  Green = admin  |  Yellow = player predictions  |  "Advances" = team the player expects to progress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</si>
</sst>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9">
    <font>
      <sz val="11.0"/>
      <color theme="1"/>
      <name val="Calibri"/>
      <scheme val="minor"/>
    </font>
    <font>
      <b/>
      <sz val="18.0"/>
      <color rgb="FFFFFFFF"/>
      <name val="Arial"/>
    </font>
    <font/>
    <font>
      <i/>
      <sz val="10.0"/>
      <color rgb="FF2E75B6"/>
      <name val="Arial"/>
    </font>
    <font>
      <b/>
      <sz val="12.0"/>
      <color rgb="FFFFFFFF"/>
      <name val="Arial"/>
    </font>
    <font>
      <b/>
      <sz val="11.0"/>
      <color rgb="FFFFFFFF"/>
      <name val="Arial"/>
    </font>
    <font>
      <b/>
      <sz val="10.0"/>
      <color rgb="FF1F4E79"/>
      <name val="Arial"/>
    </font>
    <font>
      <i/>
      <sz val="10.0"/>
      <color rgb="FF444444"/>
      <name val="Arial"/>
    </font>
    <font>
      <b/>
      <sz val="9.0"/>
      <color rgb="FFFFFFFF"/>
      <name val="Arial"/>
    </font>
    <font>
      <b/>
      <sz val="9.0"/>
      <color rgb="FF1E5128"/>
      <name val="Arial"/>
    </font>
    <font>
      <sz val="10.0"/>
      <color rgb="FF333333"/>
      <name val="Arial"/>
    </font>
    <font>
      <b/>
      <sz val="9.0"/>
      <color rgb="FF1F4E79"/>
      <name val="Arial"/>
    </font>
    <font>
      <sz val="9.0"/>
      <color rgb="FF000000"/>
      <name val="Arial"/>
    </font>
    <font>
      <b/>
      <sz val="9.0"/>
      <color rgb="FF375623"/>
      <name val="Arial"/>
    </font>
    <font>
      <b/>
      <sz val="11.0"/>
      <color rgb="FF1F4E79"/>
      <name val="Arial"/>
    </font>
    <font>
      <b/>
      <i/>
      <sz val="9.0"/>
      <color rgb="FF2E75B6"/>
      <name val="Arial"/>
    </font>
    <font>
      <sz val="9.0"/>
      <color rgb="FF333333"/>
      <name val="Arial"/>
    </font>
    <font>
      <b/>
      <sz val="11.0"/>
      <color rgb="FF2E75B6"/>
      <name val="Arial"/>
    </font>
    <font>
      <b/>
      <sz val="10.0"/>
      <color rgb="FF000000"/>
      <name val="Arial"/>
    </font>
    <font>
      <i/>
      <sz val="8.0"/>
      <color rgb="FF888888"/>
      <name val="Arial"/>
    </font>
    <font>
      <i/>
      <sz val="9.0"/>
      <color rgb="FF888888"/>
      <name val="Arial"/>
    </font>
    <font>
      <b/>
      <sz val="10.0"/>
      <color rgb="FF375623"/>
      <name val="Arial"/>
    </font>
    <font>
      <b/>
      <sz val="9.0"/>
      <color rgb="FF000000"/>
      <name val="Arial"/>
    </font>
    <font>
      <i/>
      <sz val="8.0"/>
      <color rgb="FF375623"/>
      <name val="Arial"/>
    </font>
    <font>
      <b/>
      <sz val="8.0"/>
      <color rgb="FFFFFFFF"/>
      <name val="Arial"/>
    </font>
    <font>
      <sz val="10.0"/>
      <color rgb="FF000000"/>
      <name val="Arial"/>
    </font>
    <font>
      <sz val="8.0"/>
      <color rgb="FF1E5128"/>
      <name val="Arial"/>
    </font>
    <font>
      <b/>
      <sz val="11.0"/>
      <color rgb="FF000000"/>
      <name val="Arial"/>
    </font>
    <font>
      <b/>
      <sz val="10.0"/>
      <color rgb="FFFFFFFF"/>
      <name val="Arial"/>
    </font>
    <font>
      <i/>
      <sz val="9.0"/>
      <color rgb="FFFFFFFF"/>
      <name val="Arial"/>
    </font>
    <font>
      <sz val="9.0"/>
      <color rgb="FF1E5128"/>
      <name val="Arial"/>
    </font>
    <font>
      <b/>
      <sz val="14.0"/>
      <color rgb="FFFFFFFF"/>
      <name val="Arial"/>
    </font>
    <font>
      <sz val="8.0"/>
      <color rgb="FF2E75B6"/>
      <name val="Arial"/>
    </font>
    <font>
      <b/>
      <sz val="16.0"/>
      <color rgb="FFFFFFFF"/>
      <name val="Arial"/>
    </font>
    <font>
      <i/>
      <sz val="10.0"/>
      <color rgb="FF1F4E79"/>
      <name val="Arial"/>
    </font>
    <font>
      <b/>
      <sz val="13.0"/>
      <color rgb="FFFFFFFF"/>
      <name val="Arial"/>
    </font>
    <font>
      <sz val="8.0"/>
      <color rgb="FF1F4E79"/>
      <name val="Arial"/>
    </font>
    <font>
      <b/>
      <sz val="8.0"/>
      <color rgb="FF1F4E79"/>
      <name val="Arial"/>
    </font>
    <font>
      <i/>
      <sz val="9.0"/>
      <color rgb="FF000000"/>
      <name val="Arial"/>
    </font>
  </fonts>
  <fills count="28">
    <fill>
      <patternFill patternType="none"/>
    </fill>
    <fill>
      <patternFill patternType="lightGray"/>
    </fill>
    <fill>
      <patternFill patternType="solid">
        <fgColor rgb="FF1F4E79"/>
        <bgColor rgb="FF1F4E79"/>
      </patternFill>
    </fill>
    <fill>
      <patternFill patternType="solid">
        <fgColor rgb="FFD6E4F0"/>
        <bgColor rgb="FFD6E4F0"/>
      </patternFill>
    </fill>
    <fill>
      <patternFill patternType="solid">
        <fgColor rgb="FF2E75B6"/>
        <bgColor rgb="FF2E75B6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2EFDA"/>
        <bgColor rgb="FFE2EFDA"/>
      </patternFill>
    </fill>
    <fill>
      <patternFill patternType="solid">
        <fgColor rgb="FFEBF3FB"/>
        <bgColor rgb="FFEBF3FB"/>
      </patternFill>
    </fill>
    <fill>
      <patternFill patternType="solid">
        <fgColor rgb="FFFFF2CC"/>
        <bgColor rgb="FFFFF2CC"/>
      </patternFill>
    </fill>
    <fill>
      <patternFill patternType="solid">
        <fgColor rgb="FF1E5128"/>
        <bgColor rgb="FF1E5128"/>
      </patternFill>
    </fill>
    <fill>
      <patternFill patternType="solid">
        <fgColor rgb="FF375623"/>
        <bgColor rgb="FF375623"/>
      </patternFill>
    </fill>
    <fill>
      <patternFill patternType="solid">
        <fgColor rgb="FFFFD700"/>
        <bgColor rgb="FFFFD700"/>
      </patternFill>
    </fill>
    <fill>
      <patternFill patternType="solid">
        <fgColor rgb="FFDDEEFF"/>
        <bgColor rgb="FFDDEEFF"/>
      </patternFill>
    </fill>
    <fill>
      <patternFill patternType="solid">
        <fgColor rgb="FFFFEEDD"/>
        <bgColor rgb="FFFFEEDD"/>
      </patternFill>
    </fill>
    <fill>
      <patternFill patternType="solid">
        <fgColor rgb="FFDDEEDD"/>
        <bgColor rgb="FFDDEEDD"/>
      </patternFill>
    </fill>
    <fill>
      <patternFill patternType="solid">
        <fgColor rgb="FFFFEEFF"/>
        <bgColor rgb="FFFFEEFF"/>
      </patternFill>
    </fill>
    <fill>
      <patternFill patternType="solid">
        <fgColor rgb="FFC0C0C0"/>
        <bgColor rgb="FFC0C0C0"/>
      </patternFill>
    </fill>
    <fill>
      <patternFill patternType="solid">
        <fgColor rgb="FFCD853F"/>
        <bgColor rgb="FFCD853F"/>
      </patternFill>
    </fill>
    <fill>
      <patternFill patternType="solid">
        <fgColor rgb="FFD9D9D9"/>
        <bgColor rgb="FFD9D9D9"/>
      </patternFill>
    </fill>
    <fill>
      <patternFill patternType="solid">
        <fgColor rgb="FFE8F4E8"/>
        <bgColor rgb="FFE8F4E8"/>
      </patternFill>
    </fill>
    <fill>
      <patternFill patternType="solid">
        <fgColor rgb="FFF4E8E8"/>
        <bgColor rgb="FFF4E8E8"/>
      </patternFill>
    </fill>
    <fill>
      <patternFill patternType="solid">
        <fgColor rgb="FFE8E8F4"/>
        <bgColor rgb="FFE8E8F4"/>
      </patternFill>
    </fill>
    <fill>
      <patternFill patternType="solid">
        <fgColor rgb="FFF4F4E8"/>
        <bgColor rgb="FFF4F4E8"/>
      </patternFill>
    </fill>
    <fill>
      <patternFill patternType="solid">
        <fgColor rgb="FFEAF0FA"/>
        <bgColor rgb="FFEAF0FA"/>
      </patternFill>
    </fill>
    <fill>
      <patternFill patternType="solid">
        <fgColor rgb="FFFAF0EA"/>
        <bgColor rgb="FFFAF0EA"/>
      </patternFill>
    </fill>
    <fill>
      <patternFill patternType="solid">
        <fgColor rgb="FFEAFAEA"/>
        <bgColor rgb="FFEAFAEA"/>
      </patternFill>
    </fill>
    <fill>
      <patternFill patternType="solid">
        <fgColor rgb="FFF0EAFA"/>
        <bgColor rgb="FFF0EAFA"/>
      </patternFill>
    </fill>
  </fills>
  <borders count="5">
    <border/>
    <border>
      <left style="thin">
        <color rgb="FFAAAAAA"/>
      </left>
      <top style="thin">
        <color rgb="FFAAAAAA"/>
      </top>
      <bottom style="thin">
        <color rgb="FFAAAAAA"/>
      </bottom>
    </border>
    <border>
      <top style="thin">
        <color rgb="FFAAAAAA"/>
      </top>
      <bottom style="thin">
        <color rgb="FFAAAAAA"/>
      </bottom>
    </border>
    <border>
      <right/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0"/>
    </xf>
    <xf borderId="1" fillId="2" fontId="4" numFmtId="0" xfId="0" applyAlignment="1" applyBorder="1" applyFont="1">
      <alignment horizontal="center" shrinkToFit="0" vertical="center" wrapText="0"/>
    </xf>
    <xf borderId="4" fillId="4" fontId="5" numFmtId="0" xfId="0" applyAlignment="1" applyBorder="1" applyFill="1" applyFont="1">
      <alignment horizontal="center" shrinkToFit="0" vertical="center" wrapText="0"/>
    </xf>
    <xf borderId="1" fillId="3" fontId="6" numFmtId="0" xfId="0" applyAlignment="1" applyBorder="1" applyFont="1">
      <alignment horizontal="left" shrinkToFit="0" vertical="center" wrapText="0"/>
    </xf>
    <xf borderId="1" fillId="5" fontId="7" numFmtId="0" xfId="0" applyAlignment="1" applyBorder="1" applyFill="1" applyFont="1">
      <alignment horizontal="left" shrinkToFit="0" vertical="center" wrapText="0"/>
    </xf>
    <xf borderId="4" fillId="4" fontId="8" numFmtId="0" xfId="0" applyAlignment="1" applyBorder="1" applyFont="1">
      <alignment horizontal="center" shrinkToFit="0" vertical="center" wrapText="1"/>
    </xf>
    <xf borderId="4" fillId="6" fontId="9" numFmtId="0" xfId="0" applyAlignment="1" applyBorder="1" applyFill="1" applyFont="1">
      <alignment horizontal="left" shrinkToFit="0" vertical="center" wrapText="0"/>
    </xf>
    <xf borderId="1" fillId="6" fontId="10" numFmtId="0" xfId="0" applyAlignment="1" applyBorder="1" applyFont="1">
      <alignment horizontal="left" shrinkToFit="0" vertical="center" wrapText="1"/>
    </xf>
    <xf borderId="4" fillId="5" fontId="9" numFmtId="0" xfId="0" applyAlignment="1" applyBorder="1" applyFont="1">
      <alignment horizontal="left" shrinkToFit="0" vertical="center" wrapText="0"/>
    </xf>
    <xf borderId="1" fillId="5" fontId="10" numFmtId="0" xfId="0" applyAlignment="1" applyBorder="1" applyFont="1">
      <alignment horizontal="left" shrinkToFit="0" vertical="center" wrapText="1"/>
    </xf>
    <xf borderId="4" fillId="4" fontId="8" numFmtId="0" xfId="0" applyAlignment="1" applyBorder="1" applyFont="1">
      <alignment horizontal="center" shrinkToFit="0" vertical="center" wrapText="0"/>
    </xf>
    <xf borderId="1" fillId="4" fontId="8" numFmtId="0" xfId="0" applyAlignment="1" applyBorder="1" applyFont="1">
      <alignment horizontal="center" shrinkToFit="0" vertical="center" wrapText="0"/>
    </xf>
    <xf borderId="4" fillId="6" fontId="11" numFmtId="0" xfId="0" applyAlignment="1" applyBorder="1" applyFont="1">
      <alignment horizontal="center" shrinkToFit="0" vertical="center" wrapText="0"/>
    </xf>
    <xf borderId="1" fillId="6" fontId="12" numFmtId="0" xfId="0" applyAlignment="1" applyBorder="1" applyFont="1">
      <alignment horizontal="left" shrinkToFit="0" vertical="center" wrapText="0"/>
    </xf>
    <xf borderId="1" fillId="6" fontId="13" numFmtId="0" xfId="0" applyAlignment="1" applyBorder="1" applyFont="1">
      <alignment horizontal="center" shrinkToFit="0" vertical="center" wrapText="0"/>
    </xf>
    <xf borderId="4" fillId="5" fontId="11" numFmtId="0" xfId="0" applyAlignment="1" applyBorder="1" applyFont="1">
      <alignment horizontal="center" shrinkToFit="0" vertical="center" wrapText="0"/>
    </xf>
    <xf borderId="1" fillId="5" fontId="12" numFmtId="0" xfId="0" applyAlignment="1" applyBorder="1" applyFont="1">
      <alignment horizontal="left" shrinkToFit="0" vertical="center" wrapText="0"/>
    </xf>
    <xf borderId="1" fillId="5" fontId="13" numFmtId="0" xfId="0" applyAlignment="1" applyBorder="1" applyFont="1">
      <alignment horizontal="center" shrinkToFit="0" vertical="center" wrapText="0"/>
    </xf>
    <xf borderId="1" fillId="3" fontId="14" numFmtId="0" xfId="0" applyAlignment="1" applyBorder="1" applyFont="1">
      <alignment horizontal="left" shrinkToFit="0" vertical="center" wrapText="0"/>
    </xf>
    <xf borderId="1" fillId="3" fontId="15" numFmtId="0" xfId="0" applyAlignment="1" applyBorder="1" applyFont="1">
      <alignment horizontal="left" shrinkToFit="0" vertical="center" wrapText="0"/>
    </xf>
    <xf borderId="1" fillId="5" fontId="16" numFmtId="0" xfId="0" applyAlignment="1" applyBorder="1" applyFont="1">
      <alignment horizontal="left" shrinkToFit="0" vertical="center" wrapText="1"/>
    </xf>
    <xf borderId="1" fillId="7" fontId="14" numFmtId="0" xfId="0" applyAlignment="1" applyBorder="1" applyFill="1" applyFont="1">
      <alignment horizontal="left" shrinkToFit="0" vertical="center" wrapText="0"/>
    </xf>
    <xf borderId="1" fillId="7" fontId="15" numFmtId="0" xfId="0" applyAlignment="1" applyBorder="1" applyFont="1">
      <alignment horizontal="left" shrinkToFit="0" vertical="center" wrapText="0"/>
    </xf>
    <xf borderId="4" fillId="6" fontId="17" numFmtId="0" xfId="0" applyAlignment="1" applyBorder="1" applyFont="1">
      <alignment horizontal="center" shrinkToFit="0" vertical="center" wrapText="0"/>
    </xf>
    <xf borderId="1" fillId="6" fontId="16" numFmtId="0" xfId="0" applyAlignment="1" applyBorder="1" applyFont="1">
      <alignment horizontal="left" shrinkToFit="0" vertical="center" wrapText="1"/>
    </xf>
    <xf borderId="4" fillId="5" fontId="17" numFmtId="0" xfId="0" applyAlignment="1" applyBorder="1" applyFont="1">
      <alignment horizontal="center" shrinkToFit="0" vertical="center" wrapText="0"/>
    </xf>
    <xf borderId="1" fillId="2" fontId="5" numFmtId="0" xfId="0" applyAlignment="1" applyBorder="1" applyFont="1">
      <alignment horizontal="center" shrinkToFit="0" vertical="center" wrapText="0"/>
    </xf>
    <xf borderId="4" fillId="8" fontId="6" numFmtId="0" xfId="0" applyAlignment="1" applyBorder="1" applyFill="1" applyFont="1">
      <alignment horizontal="left" shrinkToFit="0" vertical="center" wrapText="0"/>
    </xf>
    <xf borderId="4" fillId="9" fontId="18" numFmtId="0" xfId="0" applyAlignment="1" applyBorder="1" applyFill="1" applyFont="1">
      <alignment horizontal="center" shrinkToFit="0" vertical="center" wrapText="0"/>
    </xf>
    <xf borderId="4" fillId="8" fontId="19" numFmtId="0" xfId="0" applyAlignment="1" applyBorder="1" applyFont="1">
      <alignment horizontal="center" shrinkToFit="0" vertical="center" wrapText="0"/>
    </xf>
    <xf borderId="4" fillId="3" fontId="6" numFmtId="0" xfId="0" applyAlignment="1" applyBorder="1" applyFont="1">
      <alignment horizontal="center" shrinkToFit="0" vertical="center" wrapText="0"/>
    </xf>
    <xf borderId="4" fillId="8" fontId="20" numFmtId="0" xfId="0" applyAlignment="1" applyBorder="1" applyFont="1">
      <alignment horizontal="center" shrinkToFit="0" vertical="center" wrapText="0"/>
    </xf>
    <xf borderId="4" fillId="7" fontId="21" numFmtId="0" xfId="0" applyAlignment="1" applyBorder="1" applyFont="1">
      <alignment horizontal="center" shrinkToFit="0" vertical="center" wrapText="0"/>
    </xf>
    <xf borderId="4" fillId="8" fontId="18" numFmtId="0" xfId="0" applyAlignment="1" applyBorder="1" applyFont="1">
      <alignment horizontal="center" shrinkToFit="0" vertical="center" wrapText="0"/>
    </xf>
    <xf borderId="4" fillId="8" fontId="22" numFmtId="0" xfId="0" applyAlignment="1" applyBorder="1" applyFont="1">
      <alignment horizontal="left" shrinkToFit="0" vertical="center" wrapText="0"/>
    </xf>
    <xf borderId="4" fillId="10" fontId="8" numFmtId="0" xfId="0" applyAlignment="1" applyBorder="1" applyFill="1" applyFont="1">
      <alignment horizontal="center" shrinkToFit="0" vertical="center" wrapText="0"/>
    </xf>
    <xf borderId="4" fillId="7" fontId="23" numFmtId="0" xfId="0" applyAlignment="1" applyBorder="1" applyFont="1">
      <alignment horizontal="center" shrinkToFit="0" vertical="center" wrapText="0"/>
    </xf>
    <xf borderId="4" fillId="4" fontId="24" numFmtId="0" xfId="0" applyAlignment="1" applyBorder="1" applyFont="1">
      <alignment horizontal="center" shrinkToFit="0" vertical="center" wrapText="0"/>
    </xf>
    <xf borderId="4" fillId="3" fontId="11" numFmtId="0" xfId="0" applyAlignment="1" applyBorder="1" applyFont="1">
      <alignment horizontal="center" shrinkToFit="0" vertical="center" wrapText="0"/>
    </xf>
    <xf borderId="4" fillId="7" fontId="25" numFmtId="0" xfId="0" applyAlignment="1" applyBorder="1" applyFont="1">
      <alignment horizontal="center" readingOrder="0" shrinkToFit="0" vertical="center" wrapText="0"/>
    </xf>
    <xf borderId="4" fillId="9" fontId="25" numFmtId="0" xfId="0" applyAlignment="1" applyBorder="1" applyFont="1">
      <alignment horizontal="center" readingOrder="0" shrinkToFit="0" vertical="center" wrapText="0"/>
    </xf>
    <xf borderId="4" fillId="9" fontId="25" numFmtId="0" xfId="0" applyAlignment="1" applyBorder="1" applyFont="1">
      <alignment horizontal="center" shrinkToFit="0" vertical="center" wrapText="0"/>
    </xf>
    <xf borderId="4" fillId="2" fontId="8" numFmtId="0" xfId="0" applyAlignment="1" applyBorder="1" applyFont="1">
      <alignment horizontal="center" shrinkToFit="0" vertical="center" wrapText="0"/>
    </xf>
    <xf borderId="4" fillId="6" fontId="25" numFmtId="0" xfId="0" applyAlignment="1" applyBorder="1" applyFont="1">
      <alignment horizontal="center" shrinkToFit="0" vertical="center" wrapText="0"/>
    </xf>
    <xf borderId="4" fillId="6" fontId="12" numFmtId="0" xfId="0" applyAlignment="1" applyBorder="1" applyFont="1">
      <alignment horizontal="center" shrinkToFit="0" vertical="center" wrapText="0"/>
    </xf>
    <xf borderId="1" fillId="7" fontId="26" numFmtId="0" xfId="0" applyAlignment="1" applyBorder="1" applyFont="1">
      <alignment horizontal="left" shrinkToFit="0" vertical="center" wrapText="1"/>
    </xf>
    <xf borderId="4" fillId="2" fontId="8" numFmtId="0" xfId="0" applyAlignment="1" applyBorder="1" applyFont="1">
      <alignment horizontal="center" shrinkToFit="0" vertical="center" wrapText="1"/>
    </xf>
    <xf borderId="4" fillId="6" fontId="6" numFmtId="0" xfId="0" applyAlignment="1" applyBorder="1" applyFont="1">
      <alignment horizontal="center" shrinkToFit="0" vertical="center" wrapText="0"/>
    </xf>
    <xf borderId="4" fillId="9" fontId="27" numFmtId="0" xfId="0" applyAlignment="1" applyBorder="1" applyFont="1">
      <alignment horizontal="left" readingOrder="0" shrinkToFit="0" vertical="center" wrapText="0"/>
    </xf>
    <xf borderId="4" fillId="6" fontId="21" numFmtId="0" xfId="0" applyAlignment="1" applyBorder="1" applyFont="1">
      <alignment horizontal="center" shrinkToFit="0" vertical="center" wrapText="0"/>
    </xf>
    <xf borderId="4" fillId="5" fontId="6" numFmtId="0" xfId="0" applyAlignment="1" applyBorder="1" applyFont="1">
      <alignment horizontal="center" shrinkToFit="0" vertical="center" wrapText="0"/>
    </xf>
    <xf borderId="4" fillId="9" fontId="27" numFmtId="0" xfId="0" applyAlignment="1" applyBorder="1" applyFont="1">
      <alignment horizontal="left" shrinkToFit="0" vertical="center" wrapText="0"/>
    </xf>
    <xf borderId="4" fillId="5" fontId="25" numFmtId="0" xfId="0" applyAlignment="1" applyBorder="1" applyFont="1">
      <alignment horizontal="center" shrinkToFit="0" vertical="center" wrapText="0"/>
    </xf>
    <xf borderId="4" fillId="5" fontId="21" numFmtId="0" xfId="0" applyAlignment="1" applyBorder="1" applyFont="1">
      <alignment horizontal="center" shrinkToFit="0" vertical="center" wrapText="0"/>
    </xf>
    <xf borderId="1" fillId="2" fontId="28" numFmtId="0" xfId="0" applyAlignment="1" applyBorder="1" applyFont="1">
      <alignment horizontal="center" shrinkToFit="0" vertical="center" wrapText="0"/>
    </xf>
    <xf borderId="4" fillId="2" fontId="29" numFmtId="0" xfId="0" applyAlignment="1" applyBorder="1" applyFont="1">
      <alignment horizontal="center" shrinkToFit="0" vertical="center" wrapText="0"/>
    </xf>
    <xf borderId="1" fillId="7" fontId="30" numFmtId="0" xfId="0" applyAlignment="1" applyBorder="1" applyFont="1">
      <alignment horizontal="left" shrinkToFit="0" vertical="center" wrapText="1"/>
    </xf>
    <xf borderId="1" fillId="2" fontId="31" numFmtId="0" xfId="0" applyAlignment="1" applyBorder="1" applyFont="1">
      <alignment horizontal="center" shrinkToFit="0" vertical="center" wrapText="0"/>
    </xf>
    <xf borderId="4" fillId="2" fontId="28" numFmtId="0" xfId="0" applyAlignment="1" applyBorder="1" applyFont="1">
      <alignment horizontal="center" shrinkToFit="0" vertical="center" wrapText="0"/>
    </xf>
    <xf borderId="1" fillId="10" fontId="28" numFmtId="0" xfId="0" applyAlignment="1" applyBorder="1" applyFont="1">
      <alignment horizontal="center" shrinkToFit="0" vertical="center" wrapText="0"/>
    </xf>
    <xf borderId="1" fillId="4" fontId="28" numFmtId="0" xfId="0" applyAlignment="1" applyBorder="1" applyFont="1">
      <alignment horizontal="center" shrinkToFit="0" vertical="center" wrapText="0"/>
    </xf>
    <xf borderId="4" fillId="11" fontId="8" numFmtId="0" xfId="0" applyAlignment="1" applyBorder="1" applyFill="1" applyFont="1">
      <alignment horizontal="center" shrinkToFit="0" vertical="center" wrapText="0"/>
    </xf>
    <xf borderId="4" fillId="2" fontId="24" numFmtId="0" xfId="0" applyAlignment="1" applyBorder="1" applyFont="1">
      <alignment horizontal="center" shrinkToFit="0" vertical="center" wrapText="0"/>
    </xf>
    <xf borderId="4" fillId="3" fontId="32" numFmtId="0" xfId="0" applyAlignment="1" applyBorder="1" applyFont="1">
      <alignment horizontal="center" shrinkToFit="0" vertical="center" wrapText="0"/>
    </xf>
    <xf borderId="4" fillId="7" fontId="25" numFmtId="0" xfId="0" applyAlignment="1" applyBorder="1" applyFont="1">
      <alignment horizontal="center" shrinkToFit="0" vertical="center" wrapText="0"/>
    </xf>
    <xf borderId="1" fillId="2" fontId="33" numFmtId="0" xfId="0" applyAlignment="1" applyBorder="1" applyFont="1">
      <alignment horizontal="center" shrinkToFit="0" vertical="center" wrapText="0"/>
    </xf>
    <xf borderId="1" fillId="3" fontId="34" numFmtId="0" xfId="0" applyAlignment="1" applyBorder="1" applyFont="1">
      <alignment horizontal="center" shrinkToFit="0" vertical="center" wrapText="0"/>
    </xf>
    <xf borderId="4" fillId="12" fontId="22" numFmtId="0" xfId="0" applyAlignment="1" applyBorder="1" applyFill="1" applyFont="1">
      <alignment horizontal="center" shrinkToFit="0" vertical="center" wrapText="0"/>
    </xf>
    <xf borderId="1" fillId="13" fontId="18" numFmtId="0" xfId="0" applyAlignment="1" applyBorder="1" applyFill="1" applyFont="1">
      <alignment horizontal="left" shrinkToFit="0" vertical="center" wrapText="0"/>
    </xf>
    <xf borderId="1" fillId="14" fontId="18" numFmtId="0" xfId="0" applyAlignment="1" applyBorder="1" applyFill="1" applyFont="1">
      <alignment horizontal="left" shrinkToFit="0" vertical="center" wrapText="0"/>
    </xf>
    <xf borderId="1" fillId="15" fontId="18" numFmtId="0" xfId="0" applyAlignment="1" applyBorder="1" applyFill="1" applyFont="1">
      <alignment horizontal="left" shrinkToFit="0" vertical="center" wrapText="0"/>
    </xf>
    <xf borderId="1" fillId="16" fontId="18" numFmtId="0" xfId="0" applyAlignment="1" applyBorder="1" applyFill="1" applyFont="1">
      <alignment horizontal="left" shrinkToFit="0" vertical="center" wrapText="0"/>
    </xf>
    <xf borderId="4" fillId="17" fontId="22" numFmtId="0" xfId="0" applyAlignment="1" applyBorder="1" applyFill="1" applyFont="1">
      <alignment horizontal="center" shrinkToFit="0" vertical="center" wrapText="0"/>
    </xf>
    <xf borderId="1" fillId="13" fontId="25" numFmtId="0" xfId="0" applyAlignment="1" applyBorder="1" applyFont="1">
      <alignment horizontal="left" shrinkToFit="0" vertical="center" wrapText="0"/>
    </xf>
    <xf borderId="1" fillId="14" fontId="25" numFmtId="0" xfId="0" applyAlignment="1" applyBorder="1" applyFont="1">
      <alignment horizontal="left" shrinkToFit="0" vertical="center" wrapText="0"/>
    </xf>
    <xf borderId="1" fillId="15" fontId="25" numFmtId="0" xfId="0" applyAlignment="1" applyBorder="1" applyFont="1">
      <alignment horizontal="left" shrinkToFit="0" vertical="center" wrapText="0"/>
    </xf>
    <xf borderId="1" fillId="16" fontId="25" numFmtId="0" xfId="0" applyAlignment="1" applyBorder="1" applyFont="1">
      <alignment horizontal="left" shrinkToFit="0" vertical="center" wrapText="0"/>
    </xf>
    <xf borderId="4" fillId="18" fontId="22" numFmtId="0" xfId="0" applyAlignment="1" applyBorder="1" applyFill="1" applyFont="1">
      <alignment horizontal="center" shrinkToFit="0" vertical="center" wrapText="0"/>
    </xf>
    <xf borderId="4" fillId="19" fontId="22" numFmtId="0" xfId="0" applyAlignment="1" applyBorder="1" applyFill="1" applyFont="1">
      <alignment horizontal="center" shrinkToFit="0" vertical="center" wrapText="0"/>
    </xf>
    <xf borderId="1" fillId="20" fontId="18" numFmtId="0" xfId="0" applyAlignment="1" applyBorder="1" applyFill="1" applyFont="1">
      <alignment horizontal="left" shrinkToFit="0" vertical="center" wrapText="0"/>
    </xf>
    <xf borderId="1" fillId="21" fontId="18" numFmtId="0" xfId="0" applyAlignment="1" applyBorder="1" applyFill="1" applyFont="1">
      <alignment horizontal="left" shrinkToFit="0" vertical="center" wrapText="0"/>
    </xf>
    <xf borderId="1" fillId="22" fontId="18" numFmtId="0" xfId="0" applyAlignment="1" applyBorder="1" applyFill="1" applyFont="1">
      <alignment horizontal="left" shrinkToFit="0" vertical="center" wrapText="0"/>
    </xf>
    <xf borderId="1" fillId="23" fontId="18" numFmtId="0" xfId="0" applyAlignment="1" applyBorder="1" applyFill="1" applyFont="1">
      <alignment horizontal="left" shrinkToFit="0" vertical="center" wrapText="0"/>
    </xf>
    <xf borderId="1" fillId="20" fontId="25" numFmtId="0" xfId="0" applyAlignment="1" applyBorder="1" applyFont="1">
      <alignment horizontal="left" shrinkToFit="0" vertical="center" wrapText="0"/>
    </xf>
    <xf borderId="1" fillId="21" fontId="25" numFmtId="0" xfId="0" applyAlignment="1" applyBorder="1" applyFont="1">
      <alignment horizontal="left" shrinkToFit="0" vertical="center" wrapText="0"/>
    </xf>
    <xf borderId="1" fillId="22" fontId="25" numFmtId="0" xfId="0" applyAlignment="1" applyBorder="1" applyFont="1">
      <alignment horizontal="left" shrinkToFit="0" vertical="center" wrapText="0"/>
    </xf>
    <xf borderId="1" fillId="23" fontId="25" numFmtId="0" xfId="0" applyAlignment="1" applyBorder="1" applyFont="1">
      <alignment horizontal="left" shrinkToFit="0" vertical="center" wrapText="0"/>
    </xf>
    <xf borderId="1" fillId="24" fontId="18" numFmtId="0" xfId="0" applyAlignment="1" applyBorder="1" applyFill="1" applyFont="1">
      <alignment horizontal="left" shrinkToFit="0" vertical="center" wrapText="0"/>
    </xf>
    <xf borderId="1" fillId="25" fontId="18" numFmtId="0" xfId="0" applyAlignment="1" applyBorder="1" applyFill="1" applyFont="1">
      <alignment horizontal="left" shrinkToFit="0" vertical="center" wrapText="0"/>
    </xf>
    <xf borderId="1" fillId="26" fontId="18" numFmtId="0" xfId="0" applyAlignment="1" applyBorder="1" applyFill="1" applyFont="1">
      <alignment horizontal="left" shrinkToFit="0" vertical="center" wrapText="0"/>
    </xf>
    <xf borderId="1" fillId="27" fontId="18" numFmtId="0" xfId="0" applyAlignment="1" applyBorder="1" applyFill="1" applyFont="1">
      <alignment horizontal="left" shrinkToFit="0" vertical="center" wrapText="0"/>
    </xf>
    <xf borderId="1" fillId="24" fontId="25" numFmtId="0" xfId="0" applyAlignment="1" applyBorder="1" applyFont="1">
      <alignment horizontal="left" shrinkToFit="0" vertical="center" wrapText="0"/>
    </xf>
    <xf borderId="1" fillId="25" fontId="25" numFmtId="0" xfId="0" applyAlignment="1" applyBorder="1" applyFont="1">
      <alignment horizontal="left" shrinkToFit="0" vertical="center" wrapText="0"/>
    </xf>
    <xf borderId="1" fillId="26" fontId="25" numFmtId="0" xfId="0" applyAlignment="1" applyBorder="1" applyFont="1">
      <alignment horizontal="left" shrinkToFit="0" vertical="center" wrapText="0"/>
    </xf>
    <xf borderId="1" fillId="27" fontId="25" numFmtId="0" xfId="0" applyAlignment="1" applyBorder="1" applyFont="1">
      <alignment horizontal="left" shrinkToFit="0" vertical="center" wrapText="0"/>
    </xf>
    <xf borderId="1" fillId="2" fontId="35" numFmtId="0" xfId="0" applyAlignment="1" applyBorder="1" applyFont="1">
      <alignment horizontal="center" shrinkToFit="0" vertical="center" wrapText="0"/>
    </xf>
    <xf borderId="1" fillId="3" fontId="36" numFmtId="0" xfId="0" applyAlignment="1" applyBorder="1" applyFont="1">
      <alignment horizontal="center" shrinkToFit="0" vertical="center" wrapText="0"/>
    </xf>
    <xf borderId="1" fillId="4" fontId="24" numFmtId="0" xfId="0" applyAlignment="1" applyBorder="1" applyFont="1">
      <alignment horizontal="center" shrinkToFit="0" vertical="center" wrapText="0"/>
    </xf>
    <xf borderId="4" fillId="3" fontId="37" numFmtId="0" xfId="0" applyAlignment="1" applyBorder="1" applyFont="1">
      <alignment horizontal="center" shrinkToFit="0" vertical="center" wrapText="0"/>
    </xf>
    <xf borderId="4" fillId="7" fontId="38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F4E79"/>
    <pageSetUpPr/>
  </sheetPr>
  <sheetViews>
    <sheetView workbookViewId="0"/>
  </sheetViews>
  <sheetFormatPr customHeight="1" defaultColWidth="14.43" defaultRowHeight="15.0"/>
  <cols>
    <col customWidth="1" min="1" max="9" width="14.0"/>
    <col customWidth="1" min="10" max="26" width="8.71"/>
  </cols>
  <sheetData>
    <row r="1" ht="42.0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19.5" customHeight="1">
      <c r="A2" s="4" t="s">
        <v>1</v>
      </c>
      <c r="B2" s="2"/>
      <c r="C2" s="2"/>
      <c r="D2" s="2"/>
      <c r="E2" s="2"/>
      <c r="F2" s="2"/>
      <c r="G2" s="2"/>
      <c r="H2" s="2"/>
      <c r="I2" s="3"/>
    </row>
    <row r="4" ht="24.0" customHeight="1">
      <c r="A4" s="5" t="s">
        <v>2</v>
      </c>
      <c r="B4" s="2"/>
      <c r="C4" s="2"/>
      <c r="D4" s="2"/>
      <c r="E4" s="2"/>
      <c r="F4" s="2"/>
      <c r="G4" s="2"/>
      <c r="H4" s="2"/>
      <c r="I4" s="3"/>
    </row>
    <row r="5" ht="18.0" customHeight="1">
      <c r="A5" s="6" t="s">
        <v>3</v>
      </c>
      <c r="B5" s="7" t="s">
        <v>4</v>
      </c>
      <c r="C5" s="2"/>
      <c r="D5" s="2"/>
      <c r="E5" s="2"/>
      <c r="F5" s="2"/>
      <c r="G5" s="2"/>
      <c r="H5" s="2"/>
      <c r="I5" s="3"/>
    </row>
    <row r="6" ht="15.75" customHeight="1">
      <c r="B6" s="8" t="s">
        <v>5</v>
      </c>
      <c r="C6" s="2"/>
      <c r="D6" s="2"/>
      <c r="E6" s="2"/>
      <c r="F6" s="2"/>
      <c r="G6" s="2"/>
      <c r="H6" s="2"/>
      <c r="I6" s="3"/>
    </row>
    <row r="7" ht="18.0" customHeight="1">
      <c r="A7" s="6" t="s">
        <v>6</v>
      </c>
      <c r="B7" s="7" t="s">
        <v>7</v>
      </c>
      <c r="C7" s="2"/>
      <c r="D7" s="2"/>
      <c r="E7" s="2"/>
      <c r="F7" s="2"/>
      <c r="G7" s="2"/>
      <c r="H7" s="2"/>
      <c r="I7" s="3"/>
    </row>
    <row r="8" ht="15.75" customHeight="1">
      <c r="B8" s="8" t="s">
        <v>8</v>
      </c>
      <c r="C8" s="2"/>
      <c r="D8" s="2"/>
      <c r="E8" s="2"/>
      <c r="F8" s="2"/>
      <c r="G8" s="2"/>
      <c r="H8" s="2"/>
      <c r="I8" s="3"/>
    </row>
    <row r="9" ht="18.0" customHeight="1">
      <c r="A9" s="6" t="s">
        <v>9</v>
      </c>
      <c r="B9" s="7" t="s">
        <v>10</v>
      </c>
      <c r="C9" s="2"/>
      <c r="D9" s="2"/>
      <c r="E9" s="2"/>
      <c r="F9" s="2"/>
      <c r="G9" s="2"/>
      <c r="H9" s="2"/>
      <c r="I9" s="3"/>
    </row>
    <row r="10" ht="15.75" customHeight="1">
      <c r="B10" s="8" t="s">
        <v>11</v>
      </c>
      <c r="C10" s="2"/>
      <c r="D10" s="2"/>
      <c r="E10" s="2"/>
      <c r="F10" s="2"/>
      <c r="G10" s="2"/>
      <c r="H10" s="2"/>
      <c r="I10" s="3"/>
    </row>
    <row r="11" ht="18.0" customHeight="1">
      <c r="A11" s="6" t="s">
        <v>12</v>
      </c>
      <c r="B11" s="7" t="s">
        <v>13</v>
      </c>
      <c r="C11" s="2"/>
      <c r="D11" s="2"/>
      <c r="E11" s="2"/>
      <c r="F11" s="2"/>
      <c r="G11" s="2"/>
      <c r="H11" s="2"/>
      <c r="I11" s="3"/>
    </row>
    <row r="12" ht="15.75" customHeight="1">
      <c r="B12" s="8" t="s">
        <v>14</v>
      </c>
      <c r="C12" s="2"/>
      <c r="D12" s="2"/>
      <c r="E12" s="2"/>
      <c r="F12" s="2"/>
      <c r="G12" s="2"/>
      <c r="H12" s="2"/>
      <c r="I12" s="3"/>
    </row>
    <row r="13" ht="18.0" customHeight="1">
      <c r="A13" s="6" t="s">
        <v>15</v>
      </c>
      <c r="B13" s="7" t="s">
        <v>16</v>
      </c>
      <c r="C13" s="2"/>
      <c r="D13" s="2"/>
      <c r="E13" s="2"/>
      <c r="F13" s="2"/>
      <c r="G13" s="2"/>
      <c r="H13" s="2"/>
      <c r="I13" s="3"/>
    </row>
    <row r="14" ht="15.75" customHeight="1">
      <c r="B14" s="8" t="s">
        <v>17</v>
      </c>
      <c r="C14" s="2"/>
      <c r="D14" s="2"/>
      <c r="E14" s="2"/>
      <c r="F14" s="2"/>
      <c r="G14" s="2"/>
      <c r="H14" s="2"/>
      <c r="I14" s="3"/>
    </row>
    <row r="16" ht="24.0" customHeight="1">
      <c r="A16" s="5" t="s">
        <v>18</v>
      </c>
      <c r="B16" s="2"/>
      <c r="C16" s="2"/>
      <c r="D16" s="2"/>
      <c r="E16" s="2"/>
      <c r="F16" s="2"/>
      <c r="G16" s="2"/>
      <c r="H16" s="2"/>
      <c r="I16" s="3"/>
    </row>
    <row r="17" ht="27.75" customHeight="1">
      <c r="A17" s="9" t="s">
        <v>19</v>
      </c>
      <c r="B17" s="10" t="s">
        <v>20</v>
      </c>
      <c r="C17" s="11" t="s">
        <v>21</v>
      </c>
      <c r="D17" s="2"/>
      <c r="E17" s="2"/>
      <c r="F17" s="2"/>
      <c r="G17" s="2"/>
      <c r="H17" s="2"/>
      <c r="I17" s="3"/>
    </row>
    <row r="19" ht="27.75" customHeight="1">
      <c r="A19" s="9" t="s">
        <v>22</v>
      </c>
      <c r="B19" s="12" t="s">
        <v>23</v>
      </c>
      <c r="C19" s="13" t="s">
        <v>24</v>
      </c>
      <c r="D19" s="2"/>
      <c r="E19" s="2"/>
      <c r="F19" s="2"/>
      <c r="G19" s="2"/>
      <c r="H19" s="2"/>
      <c r="I19" s="3"/>
    </row>
    <row r="21" ht="27.75" customHeight="1">
      <c r="A21" s="9" t="s">
        <v>25</v>
      </c>
      <c r="B21" s="10" t="s">
        <v>26</v>
      </c>
      <c r="C21" s="11" t="s">
        <v>27</v>
      </c>
      <c r="D21" s="2"/>
      <c r="E21" s="2"/>
      <c r="F21" s="2"/>
      <c r="G21" s="2"/>
      <c r="H21" s="2"/>
      <c r="I21" s="3"/>
    </row>
    <row r="22" ht="15.75" customHeight="1"/>
    <row r="23" ht="15.75" customHeight="1"/>
    <row r="24" ht="24.0" customHeight="1">
      <c r="A24" s="5" t="s">
        <v>28</v>
      </c>
      <c r="B24" s="2"/>
      <c r="C24" s="2"/>
      <c r="D24" s="2"/>
      <c r="E24" s="2"/>
      <c r="F24" s="2"/>
      <c r="G24" s="2"/>
      <c r="H24" s="2"/>
      <c r="I24" s="3"/>
    </row>
    <row r="25" ht="18.0" customHeight="1">
      <c r="A25" s="14" t="s">
        <v>29</v>
      </c>
      <c r="B25" s="15" t="s">
        <v>30</v>
      </c>
      <c r="C25" s="2"/>
      <c r="D25" s="2"/>
      <c r="E25" s="2"/>
      <c r="F25" s="3"/>
      <c r="G25" s="15" t="s">
        <v>31</v>
      </c>
      <c r="H25" s="2"/>
      <c r="I25" s="3"/>
    </row>
    <row r="26" ht="15.75" customHeight="1">
      <c r="A26" s="16" t="s">
        <v>19</v>
      </c>
      <c r="B26" s="17" t="s">
        <v>32</v>
      </c>
      <c r="C26" s="2"/>
      <c r="D26" s="2"/>
      <c r="E26" s="2"/>
      <c r="F26" s="3"/>
      <c r="G26" s="18" t="s">
        <v>33</v>
      </c>
      <c r="H26" s="2"/>
      <c r="I26" s="3"/>
    </row>
    <row r="27" ht="15.75" customHeight="1">
      <c r="A27" s="19" t="s">
        <v>19</v>
      </c>
      <c r="B27" s="20" t="s">
        <v>34</v>
      </c>
      <c r="C27" s="2"/>
      <c r="D27" s="2"/>
      <c r="E27" s="2"/>
      <c r="F27" s="3"/>
      <c r="G27" s="21" t="s">
        <v>35</v>
      </c>
      <c r="H27" s="2"/>
      <c r="I27" s="3"/>
    </row>
    <row r="28" ht="15.75" customHeight="1">
      <c r="A28" s="16" t="s">
        <v>36</v>
      </c>
      <c r="B28" s="17" t="s">
        <v>37</v>
      </c>
      <c r="C28" s="2"/>
      <c r="D28" s="2"/>
      <c r="E28" s="2"/>
      <c r="F28" s="3"/>
      <c r="G28" s="18" t="s">
        <v>33</v>
      </c>
      <c r="H28" s="2"/>
      <c r="I28" s="3"/>
    </row>
    <row r="29" ht="15.75" customHeight="1">
      <c r="A29" s="19" t="s">
        <v>36</v>
      </c>
      <c r="B29" s="20" t="s">
        <v>38</v>
      </c>
      <c r="C29" s="2"/>
      <c r="D29" s="2"/>
      <c r="E29" s="2"/>
      <c r="F29" s="3"/>
      <c r="G29" s="21" t="s">
        <v>33</v>
      </c>
      <c r="H29" s="2"/>
      <c r="I29" s="3"/>
    </row>
    <row r="30" ht="15.75" customHeight="1">
      <c r="A30" s="16" t="s">
        <v>39</v>
      </c>
      <c r="B30" s="17" t="s">
        <v>40</v>
      </c>
      <c r="C30" s="2"/>
      <c r="D30" s="2"/>
      <c r="E30" s="2"/>
      <c r="F30" s="3"/>
      <c r="G30" s="18" t="s">
        <v>41</v>
      </c>
      <c r="H30" s="2"/>
      <c r="I30" s="3"/>
    </row>
    <row r="31" ht="15.75" customHeight="1">
      <c r="A31" s="19" t="s">
        <v>39</v>
      </c>
      <c r="B31" s="20" t="s">
        <v>38</v>
      </c>
      <c r="C31" s="2"/>
      <c r="D31" s="2"/>
      <c r="E31" s="2"/>
      <c r="F31" s="3"/>
      <c r="G31" s="21" t="s">
        <v>41</v>
      </c>
      <c r="H31" s="2"/>
      <c r="I31" s="3"/>
    </row>
    <row r="32" ht="15.75" customHeight="1"/>
    <row r="33" ht="24.0" customHeight="1">
      <c r="A33" s="5" t="s">
        <v>42</v>
      </c>
      <c r="B33" s="2"/>
      <c r="C33" s="2"/>
      <c r="D33" s="2"/>
      <c r="E33" s="2"/>
      <c r="F33" s="2"/>
      <c r="G33" s="2"/>
      <c r="H33" s="2"/>
      <c r="I33" s="3"/>
    </row>
    <row r="34" ht="19.5" customHeight="1">
      <c r="A34" s="22" t="s">
        <v>43</v>
      </c>
      <c r="B34" s="2"/>
      <c r="C34" s="2"/>
      <c r="D34" s="2"/>
      <c r="E34" s="2"/>
      <c r="F34" s="2"/>
      <c r="G34" s="2"/>
      <c r="H34" s="2"/>
      <c r="I34" s="3"/>
    </row>
    <row r="35" ht="13.5" customHeight="1">
      <c r="A35" s="23" t="s">
        <v>44</v>
      </c>
      <c r="B35" s="2"/>
      <c r="C35" s="2"/>
      <c r="D35" s="2"/>
      <c r="E35" s="2"/>
      <c r="F35" s="2"/>
      <c r="G35" s="2"/>
      <c r="H35" s="2"/>
      <c r="I35" s="3"/>
    </row>
    <row r="36" ht="30.0" customHeight="1">
      <c r="A36" s="24" t="s">
        <v>45</v>
      </c>
      <c r="B36" s="2"/>
      <c r="C36" s="2"/>
      <c r="D36" s="2"/>
      <c r="E36" s="2"/>
      <c r="F36" s="2"/>
      <c r="G36" s="2"/>
      <c r="H36" s="2"/>
      <c r="I36" s="3"/>
    </row>
    <row r="37" ht="19.5" customHeight="1">
      <c r="A37" s="25" t="s">
        <v>46</v>
      </c>
      <c r="B37" s="2"/>
      <c r="C37" s="2"/>
      <c r="D37" s="2"/>
      <c r="E37" s="2"/>
      <c r="F37" s="2"/>
      <c r="G37" s="2"/>
      <c r="H37" s="2"/>
      <c r="I37" s="3"/>
    </row>
    <row r="38" ht="13.5" customHeight="1">
      <c r="A38" s="26" t="s">
        <v>47</v>
      </c>
      <c r="B38" s="2"/>
      <c r="C38" s="2"/>
      <c r="D38" s="2"/>
      <c r="E38" s="2"/>
      <c r="F38" s="2"/>
      <c r="G38" s="2"/>
      <c r="H38" s="2"/>
      <c r="I38" s="3"/>
    </row>
    <row r="39" ht="30.0" customHeight="1">
      <c r="A39" s="24" t="s">
        <v>48</v>
      </c>
      <c r="B39" s="2"/>
      <c r="C39" s="2"/>
      <c r="D39" s="2"/>
      <c r="E39" s="2"/>
      <c r="F39" s="2"/>
      <c r="G39" s="2"/>
      <c r="H39" s="2"/>
      <c r="I39" s="3"/>
    </row>
    <row r="40" ht="19.5" customHeight="1">
      <c r="A40" s="22" t="s">
        <v>49</v>
      </c>
      <c r="B40" s="2"/>
      <c r="C40" s="2"/>
      <c r="D40" s="2"/>
      <c r="E40" s="2"/>
      <c r="F40" s="2"/>
      <c r="G40" s="2"/>
      <c r="H40" s="2"/>
      <c r="I40" s="3"/>
    </row>
    <row r="41" ht="13.5" customHeight="1">
      <c r="A41" s="23" t="s">
        <v>50</v>
      </c>
      <c r="B41" s="2"/>
      <c r="C41" s="2"/>
      <c r="D41" s="2"/>
      <c r="E41" s="2"/>
      <c r="F41" s="2"/>
      <c r="G41" s="2"/>
      <c r="H41" s="2"/>
      <c r="I41" s="3"/>
    </row>
    <row r="42" ht="30.0" customHeight="1">
      <c r="A42" s="24" t="s">
        <v>51</v>
      </c>
      <c r="B42" s="2"/>
      <c r="C42" s="2"/>
      <c r="D42" s="2"/>
      <c r="E42" s="2"/>
      <c r="F42" s="2"/>
      <c r="G42" s="2"/>
      <c r="H42" s="2"/>
      <c r="I42" s="3"/>
    </row>
    <row r="43" ht="15.75" customHeight="1"/>
    <row r="44" ht="21.75" customHeight="1">
      <c r="A44" s="5" t="s">
        <v>52</v>
      </c>
      <c r="B44" s="2"/>
      <c r="C44" s="2"/>
      <c r="D44" s="2"/>
      <c r="E44" s="2"/>
      <c r="F44" s="2"/>
      <c r="G44" s="2"/>
      <c r="H44" s="2"/>
      <c r="I44" s="3"/>
    </row>
    <row r="45" ht="27.75" customHeight="1">
      <c r="A45" s="27" t="s">
        <v>53</v>
      </c>
      <c r="B45" s="28" t="s">
        <v>54</v>
      </c>
      <c r="C45" s="2"/>
      <c r="D45" s="2"/>
      <c r="E45" s="2"/>
      <c r="F45" s="2"/>
      <c r="G45" s="2"/>
      <c r="H45" s="2"/>
      <c r="I45" s="3"/>
    </row>
    <row r="46" ht="27.75" customHeight="1">
      <c r="A46" s="29" t="s">
        <v>53</v>
      </c>
      <c r="B46" s="24" t="s">
        <v>55</v>
      </c>
      <c r="C46" s="2"/>
      <c r="D46" s="2"/>
      <c r="E46" s="2"/>
      <c r="F46" s="2"/>
      <c r="G46" s="2"/>
      <c r="H46" s="2"/>
      <c r="I46" s="3"/>
    </row>
    <row r="47" ht="27.75" customHeight="1">
      <c r="A47" s="27" t="s">
        <v>53</v>
      </c>
      <c r="B47" s="28" t="s">
        <v>56</v>
      </c>
      <c r="C47" s="2"/>
      <c r="D47" s="2"/>
      <c r="E47" s="2"/>
      <c r="F47" s="2"/>
      <c r="G47" s="2"/>
      <c r="H47" s="2"/>
      <c r="I47" s="3"/>
    </row>
    <row r="48" ht="27.75" customHeight="1">
      <c r="A48" s="29" t="s">
        <v>53</v>
      </c>
      <c r="B48" s="24" t="s">
        <v>57</v>
      </c>
      <c r="C48" s="2"/>
      <c r="D48" s="2"/>
      <c r="E48" s="2"/>
      <c r="F48" s="2"/>
      <c r="G48" s="2"/>
      <c r="H48" s="2"/>
      <c r="I48" s="3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7">
    <mergeCell ref="A1:I1"/>
    <mergeCell ref="A2:I2"/>
    <mergeCell ref="A4:I4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14:I14"/>
    <mergeCell ref="A16:I16"/>
    <mergeCell ref="C17:I17"/>
    <mergeCell ref="C19:I19"/>
    <mergeCell ref="C21:I21"/>
    <mergeCell ref="A24:I24"/>
    <mergeCell ref="B25:F25"/>
    <mergeCell ref="G25:I25"/>
    <mergeCell ref="G26:I26"/>
    <mergeCell ref="B26:F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A33:I33"/>
    <mergeCell ref="A34:I34"/>
    <mergeCell ref="A35:I35"/>
    <mergeCell ref="A44:I44"/>
    <mergeCell ref="B45:I45"/>
    <mergeCell ref="B46:I46"/>
    <mergeCell ref="B47:I47"/>
    <mergeCell ref="B48:I48"/>
    <mergeCell ref="A36:I36"/>
    <mergeCell ref="A37:I37"/>
    <mergeCell ref="A38:I38"/>
    <mergeCell ref="A39:I39"/>
    <mergeCell ref="A40:I40"/>
    <mergeCell ref="A41:I41"/>
    <mergeCell ref="A42:I42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F4E79"/>
    <pageSetUpPr/>
  </sheetPr>
  <sheetViews>
    <sheetView workbookViewId="0"/>
  </sheetViews>
  <sheetFormatPr customHeight="1" defaultColWidth="14.43" defaultRowHeight="15.0"/>
  <cols>
    <col customWidth="1" min="1" max="1" width="29.29"/>
    <col customWidth="1" min="2" max="2" width="16.0"/>
    <col customWidth="1" min="3" max="3" width="11.0"/>
    <col customWidth="1" min="4" max="4" width="13.29"/>
    <col customWidth="1" min="5" max="5" width="14.71"/>
    <col customWidth="1" min="6" max="8" width="11.0"/>
    <col customWidth="1" min="9" max="9" width="10.0"/>
    <col customWidth="1" min="10" max="11" width="14.0"/>
    <col customWidth="1" min="12" max="12" width="16.0"/>
    <col customWidth="1" min="13" max="26" width="8.71"/>
  </cols>
  <sheetData>
    <row r="1" ht="3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3" ht="21.75" customHeight="1">
      <c r="A3" s="30" t="s">
        <v>58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</row>
    <row r="4" ht="18.0" customHeight="1">
      <c r="A4" s="15" t="s">
        <v>59</v>
      </c>
      <c r="B4" s="2"/>
      <c r="C4" s="3"/>
      <c r="E4" s="15" t="s">
        <v>60</v>
      </c>
      <c r="F4" s="2"/>
      <c r="G4" s="2"/>
      <c r="H4" s="2"/>
      <c r="I4" s="2"/>
      <c r="J4" s="2"/>
      <c r="K4" s="2"/>
      <c r="L4" s="3"/>
    </row>
    <row r="5" ht="19.5" customHeight="1">
      <c r="A5" s="31" t="s">
        <v>61</v>
      </c>
      <c r="B5" s="32">
        <v>12.0</v>
      </c>
      <c r="C5" s="33" t="s">
        <v>62</v>
      </c>
      <c r="E5" s="31" t="s">
        <v>63</v>
      </c>
      <c r="F5" s="32">
        <v>10.0</v>
      </c>
      <c r="G5" s="31" t="s">
        <v>64</v>
      </c>
      <c r="H5" s="34">
        <f>B5*F5</f>
        <v>120</v>
      </c>
    </row>
    <row r="6" ht="18.0" customHeight="1">
      <c r="A6" s="15" t="s">
        <v>65</v>
      </c>
      <c r="B6" s="2"/>
      <c r="C6" s="2"/>
      <c r="D6" s="2"/>
      <c r="E6" s="2"/>
      <c r="F6" s="2"/>
      <c r="G6" s="2"/>
      <c r="H6" s="2"/>
      <c r="I6" s="2"/>
      <c r="J6" s="2"/>
      <c r="K6" s="2"/>
      <c r="L6" s="3"/>
    </row>
    <row r="7" ht="19.5" customHeight="1">
      <c r="A7" s="31" t="s">
        <v>66</v>
      </c>
      <c r="B7" s="32">
        <v>50.0</v>
      </c>
      <c r="C7" s="35" t="s">
        <v>67</v>
      </c>
      <c r="D7" s="31" t="s">
        <v>68</v>
      </c>
      <c r="E7" s="36">
        <f t="shared" ref="E7:E9" si="1">$H$5*B7/100</f>
        <v>60</v>
      </c>
    </row>
    <row r="8" ht="19.5" customHeight="1">
      <c r="A8" s="31" t="s">
        <v>69</v>
      </c>
      <c r="B8" s="32">
        <v>30.0</v>
      </c>
      <c r="C8" s="35" t="s">
        <v>67</v>
      </c>
      <c r="D8" s="31" t="s">
        <v>68</v>
      </c>
      <c r="E8" s="36">
        <f t="shared" si="1"/>
        <v>36</v>
      </c>
    </row>
    <row r="9" ht="19.5" customHeight="1">
      <c r="A9" s="31" t="s">
        <v>70</v>
      </c>
      <c r="B9" s="32">
        <v>20.0</v>
      </c>
      <c r="C9" s="35" t="s">
        <v>67</v>
      </c>
      <c r="D9" s="31" t="s">
        <v>68</v>
      </c>
      <c r="E9" s="36">
        <f t="shared" si="1"/>
        <v>24</v>
      </c>
    </row>
    <row r="10" ht="18.0" customHeight="1">
      <c r="A10" s="31" t="s">
        <v>71</v>
      </c>
      <c r="B10" s="37">
        <f>B7+B8+B9</f>
        <v>100</v>
      </c>
      <c r="C10" s="38" t="str">
        <f>IF(B7+B8+B9=100,"✅ OK","⚠️ Must equal 100%")</f>
        <v>✅ OK</v>
      </c>
    </row>
    <row r="12" ht="24.0" customHeight="1">
      <c r="A12" s="30" t="s">
        <v>72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3"/>
    </row>
    <row r="13" ht="18.0" customHeight="1">
      <c r="A13" s="39" t="s">
        <v>73</v>
      </c>
      <c r="B13" s="40" t="s">
        <v>74</v>
      </c>
      <c r="C13" s="41" t="str">
        <f>Standings!B20</f>
        <v>Test</v>
      </c>
      <c r="D13" s="41" t="str">
        <f>Standings!B21</f>
        <v>Player 2</v>
      </c>
      <c r="E13" s="41" t="str">
        <f>Standings!B22</f>
        <v>Player 3</v>
      </c>
      <c r="F13" s="41" t="str">
        <f>Standings!B23</f>
        <v>Player 4</v>
      </c>
      <c r="G13" s="41" t="str">
        <f>Standings!B24</f>
        <v>Player 5</v>
      </c>
      <c r="H13" s="41" t="str">
        <f>Standings!B25</f>
        <v>Player 6</v>
      </c>
      <c r="I13" s="41" t="str">
        <f>Standings!B26</f>
        <v>Player 7</v>
      </c>
      <c r="J13" s="41" t="str">
        <f>Standings!B27</f>
        <v>Player 8</v>
      </c>
      <c r="K13" s="41" t="str">
        <f>Standings!B28</f>
        <v>Player 9</v>
      </c>
      <c r="L13" s="41" t="str">
        <f>Standings!B29</f>
        <v>Player 10</v>
      </c>
      <c r="M13" s="41" t="str">
        <f>Standings!B30</f>
        <v>Player 11</v>
      </c>
      <c r="N13" s="41" t="str">
        <f>Standings!B31</f>
        <v>Player 12</v>
      </c>
    </row>
    <row r="14" ht="18.0" customHeight="1">
      <c r="A14" s="42" t="s">
        <v>75</v>
      </c>
      <c r="B14" s="43" t="s">
        <v>76</v>
      </c>
      <c r="C14" s="44" t="s">
        <v>77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</row>
    <row r="15" ht="18.0" customHeight="1">
      <c r="A15" s="46" t="s">
        <v>78</v>
      </c>
      <c r="B15" s="47"/>
      <c r="C15" s="48" t="str">
        <f>IF(OR(B14="",C14=""),"",IF(C14=B14,"✅ YES","❌ No"))</f>
        <v>❌ No</v>
      </c>
      <c r="D15" s="48" t="str">
        <f>IF(OR(B14="",D14=""),"",IF(D14=B14,"✅ YES","❌ No"))</f>
        <v/>
      </c>
      <c r="E15" s="48" t="str">
        <f>IF(OR(B14="",E14=""),"",IF(E14=B14,"✅ YES","❌ No"))</f>
        <v/>
      </c>
      <c r="F15" s="48" t="str">
        <f>IF(OR(B14="",F14=""),"",IF(F14=B14,"✅ YES","❌ No"))</f>
        <v/>
      </c>
      <c r="G15" s="48" t="str">
        <f>IF(OR(B14="",G14=""),"",IF(G14=B14,"✅ YES","❌ No"))</f>
        <v/>
      </c>
      <c r="H15" s="48" t="str">
        <f>IF(OR(B14="",H14=""),"",IF(H14=B14,"✅ YES","❌ No"))</f>
        <v/>
      </c>
      <c r="I15" s="48" t="str">
        <f>IF(OR(B14="",I14=""),"",IF(I14=B14,"✅ YES","❌ No"))</f>
        <v/>
      </c>
      <c r="J15" s="48" t="str">
        <f>IF(OR(B14="",J14=""),"",IF(J14=B14,"✅ YES","❌ No"))</f>
        <v/>
      </c>
      <c r="K15" s="48" t="str">
        <f>IF(OR(B14="",K14=""),"",IF(K14=B14,"✅ YES","❌ No"))</f>
        <v/>
      </c>
      <c r="L15" s="48" t="str">
        <f>IF(OR(B14="",L14=""),"",IF(L14=B14,"✅ YES","❌ No"))</f>
        <v/>
      </c>
      <c r="M15" s="48" t="str">
        <f>IF(OR(B14="",M14=""),"",IF(M14=B14,"✅ YES","❌ No"))</f>
        <v/>
      </c>
      <c r="N15" s="48" t="str">
        <f>IF(OR(B14="",N14=""),"",IF(N14=B14,"✅ YES","❌ No"))</f>
        <v/>
      </c>
    </row>
    <row r="16" ht="21.75" customHeight="1">
      <c r="A16" s="49" t="s">
        <v>79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</row>
    <row r="18" ht="24.0" customHeight="1">
      <c r="A18" s="5" t="s">
        <v>80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</row>
    <row r="19" ht="30.0" customHeight="1">
      <c r="A19" s="50" t="s">
        <v>81</v>
      </c>
      <c r="B19" s="50" t="s">
        <v>82</v>
      </c>
      <c r="C19" s="50" t="s">
        <v>83</v>
      </c>
      <c r="D19" s="50" t="s">
        <v>84</v>
      </c>
      <c r="E19" s="50" t="s">
        <v>85</v>
      </c>
      <c r="F19" s="50" t="s">
        <v>86</v>
      </c>
      <c r="G19" s="50" t="s">
        <v>87</v>
      </c>
      <c r="H19" s="50" t="s">
        <v>39</v>
      </c>
      <c r="I19" s="50" t="s">
        <v>88</v>
      </c>
      <c r="J19" s="50" t="s">
        <v>89</v>
      </c>
      <c r="K19" s="50" t="s">
        <v>90</v>
      </c>
      <c r="L19" s="50" t="s">
        <v>91</v>
      </c>
    </row>
    <row r="20" ht="19.5" customHeight="1">
      <c r="A20" s="51">
        <f>RANK(I20,I20:I31,0)</f>
        <v>1</v>
      </c>
      <c r="B20" s="52" t="s">
        <v>92</v>
      </c>
      <c r="C20" s="47">
        <f>SUM(Groups!AB5:AB16)</f>
        <v>1</v>
      </c>
      <c r="D20" s="47">
        <f>SUM('Round of 32'!J5:J20)</f>
        <v>3</v>
      </c>
      <c r="E20" s="47">
        <f>SUM('Round of 16'!J5:J12)</f>
        <v>0</v>
      </c>
      <c r="F20" s="47">
        <f>SUM(Quarterfinals!J5:J8)</f>
        <v>0</v>
      </c>
      <c r="G20" s="47">
        <f>SUM(Semifinals!J5:J6)</f>
        <v>0</v>
      </c>
      <c r="H20" s="47">
        <f>SUM(Final!J5)</f>
        <v>0</v>
      </c>
      <c r="I20" s="51">
        <f t="shared" ref="I20:I31" si="2">SUM(C20:H20)</f>
        <v>4</v>
      </c>
      <c r="J20" s="53" t="str">
        <f>IF(I20=MAX(I20:I31),TEXT($E$7/COUNTIF(I20:I31,MAX(I20:I31)),"€0.00"),"")</f>
        <v>€60.00</v>
      </c>
      <c r="K20" s="53" t="str">
        <f>IF(OR(Final!D5="",Final!E5=""),"",IF(AND(Final!G5=Final!D5,Final!H5=Final!E5),TEXT($E$8/(((Final!G5=Final!D5)*(Final!H5=Final!E5))+((Final!K5=Final!D5)*(Final!L5=Final!E5))+((Final!O5=Final!D5)*(Final!P5=Final!E5))+((Final!S5=Final!D5)*(Final!T5=Final!E5))+((Final!W5=Final!D5)*(Final!X5=Final!E5))+((Final!AA5=Final!D5)*(Final!AB5=Final!E5))+((Final!AE5=Final!D5)*(Final!AF5=Final!E5))+((Final!AI5=Final!D5)*(Final!AJ5=Final!E5))+((Final!AM5=Final!D5)*(Final!AN5=Final!E5))+((Final!AQ5=Final!D5)*(Final!AR5=Final!E5))+((Final!AU5=Final!D5)*(Final!AV5=Final!E5))+((Final!AY5=Final!D5)*(Final!AZ5=Final!E5))),"€0.00"),""))</f>
        <v/>
      </c>
      <c r="L20" s="53" t="str">
        <f>IF(OR(B14="",C14=""),"",IF(C14=B14,TEXT($E$9/COUNTIF(C14:N14,B14),"€0.00"),""))</f>
        <v/>
      </c>
    </row>
    <row r="21" ht="19.5" customHeight="1">
      <c r="A21" s="54">
        <f>RANK(I21,I20:I31,0)</f>
        <v>2</v>
      </c>
      <c r="B21" s="55" t="s">
        <v>93</v>
      </c>
      <c r="C21" s="56">
        <f>SUM(Groups!AC5:AC16)</f>
        <v>0</v>
      </c>
      <c r="D21" s="56">
        <f>SUM('Round of 32'!N5:N20)</f>
        <v>0</v>
      </c>
      <c r="E21" s="56">
        <f>SUM('Round of 16'!N5:N12)</f>
        <v>0</v>
      </c>
      <c r="F21" s="56">
        <f>SUM(Quarterfinals!N5:N8)</f>
        <v>0</v>
      </c>
      <c r="G21" s="56">
        <f>SUM(Semifinals!N5:N6)</f>
        <v>0</v>
      </c>
      <c r="H21" s="56">
        <f>SUM(Final!N5)</f>
        <v>0</v>
      </c>
      <c r="I21" s="54">
        <f t="shared" si="2"/>
        <v>0</v>
      </c>
      <c r="J21" s="57" t="str">
        <f>IF(I21=MAX(I20:I31),TEXT($E$7/COUNTIF(I20:I31,MAX(I20:I31)),"€0.00"),"")</f>
        <v/>
      </c>
      <c r="K21" s="57" t="str">
        <f>IF(OR(Final!D5="",Final!E5=""),"",IF(AND(Final!K5=Final!D5,Final!L5=Final!E5),TEXT($E$8/(((Final!G5=Final!D5)*(Final!H5=Final!E5))+((Final!K5=Final!D5)*(Final!L5=Final!E5))+((Final!O5=Final!D5)*(Final!P5=Final!E5))+((Final!S5=Final!D5)*(Final!T5=Final!E5))+((Final!W5=Final!D5)*(Final!X5=Final!E5))+((Final!AA5=Final!D5)*(Final!AB5=Final!E5))+((Final!AE5=Final!D5)*(Final!AF5=Final!E5))+((Final!AI5=Final!D5)*(Final!AJ5=Final!E5))+((Final!AM5=Final!D5)*(Final!AN5=Final!E5))+((Final!AQ5=Final!D5)*(Final!AR5=Final!E5))+((Final!AU5=Final!D5)*(Final!AV5=Final!E5))+((Final!AY5=Final!D5)*(Final!AZ5=Final!E5))),"€0.00"),""))</f>
        <v/>
      </c>
      <c r="L21" s="57" t="str">
        <f>IF(OR(B14="",D14=""),"",IF(D14=B14,TEXT($E$9/COUNTIF(C14:N14,B14),"€0.00"),""))</f>
        <v/>
      </c>
    </row>
    <row r="22" ht="19.5" customHeight="1">
      <c r="A22" s="51">
        <f>RANK(I22,I20:I31,0)</f>
        <v>2</v>
      </c>
      <c r="B22" s="55" t="s">
        <v>94</v>
      </c>
      <c r="C22" s="47">
        <f>SUM(Groups!AD5:AD16)</f>
        <v>0</v>
      </c>
      <c r="D22" s="47">
        <f>SUM('Round of 32'!R5:R20)</f>
        <v>0</v>
      </c>
      <c r="E22" s="47">
        <f>SUM('Round of 16'!R5:R12)</f>
        <v>0</v>
      </c>
      <c r="F22" s="47">
        <f>SUM(Quarterfinals!R5:R8)</f>
        <v>0</v>
      </c>
      <c r="G22" s="47">
        <f>SUM(Semifinals!R5:R6)</f>
        <v>0</v>
      </c>
      <c r="H22" s="47">
        <f>SUM(Final!R5)</f>
        <v>0</v>
      </c>
      <c r="I22" s="51">
        <f t="shared" si="2"/>
        <v>0</v>
      </c>
      <c r="J22" s="53" t="str">
        <f>IF(I22=MAX(I20:I31),TEXT($E$7/COUNTIF(I20:I31,MAX(I20:I31)),"€0.00"),"")</f>
        <v/>
      </c>
      <c r="K22" s="53" t="str">
        <f>IF(OR(Final!D5="",Final!E5=""),"",IF(AND(Final!O5=Final!D5,Final!P5=Final!E5),TEXT($E$8/(((Final!G5=Final!D5)*(Final!H5=Final!E5))+((Final!K5=Final!D5)*(Final!L5=Final!E5))+((Final!O5=Final!D5)*(Final!P5=Final!E5))+((Final!S5=Final!D5)*(Final!T5=Final!E5))+((Final!W5=Final!D5)*(Final!X5=Final!E5))+((Final!AA5=Final!D5)*(Final!AB5=Final!E5))+((Final!AE5=Final!D5)*(Final!AF5=Final!E5))+((Final!AI5=Final!D5)*(Final!AJ5=Final!E5))+((Final!AM5=Final!D5)*(Final!AN5=Final!E5))+((Final!AQ5=Final!D5)*(Final!AR5=Final!E5))+((Final!AU5=Final!D5)*(Final!AV5=Final!E5))+((Final!AY5=Final!D5)*(Final!AZ5=Final!E5))),"€0.00"),""))</f>
        <v/>
      </c>
      <c r="L22" s="53" t="str">
        <f>IF(OR(B14="",E14=""),"",IF(E14=B14,TEXT($E$9/COUNTIF(C14:N14,B14),"€0.00"),""))</f>
        <v/>
      </c>
    </row>
    <row r="23" ht="19.5" customHeight="1">
      <c r="A23" s="54">
        <f>RANK(I23,I20:I31,0)</f>
        <v>2</v>
      </c>
      <c r="B23" s="55" t="s">
        <v>95</v>
      </c>
      <c r="C23" s="56">
        <f>SUM(Groups!AE5:AE16)</f>
        <v>0</v>
      </c>
      <c r="D23" s="56">
        <f>SUM('Round of 32'!V5:V20)</f>
        <v>0</v>
      </c>
      <c r="E23" s="56">
        <f>SUM('Round of 16'!V5:V12)</f>
        <v>0</v>
      </c>
      <c r="F23" s="56">
        <f>SUM(Quarterfinals!V5:V8)</f>
        <v>0</v>
      </c>
      <c r="G23" s="56">
        <f>SUM(Semifinals!V5:V6)</f>
        <v>0</v>
      </c>
      <c r="H23" s="56">
        <f>SUM(Final!V5)</f>
        <v>0</v>
      </c>
      <c r="I23" s="54">
        <f t="shared" si="2"/>
        <v>0</v>
      </c>
      <c r="J23" s="57" t="str">
        <f>IF(I23=MAX(I20:I31),TEXT($E$7/COUNTIF(I20:I31,MAX(I20:I31)),"€0.00"),"")</f>
        <v/>
      </c>
      <c r="K23" s="57" t="str">
        <f>IF(OR(Final!D5="",Final!E5=""),"",IF(AND(Final!S5=Final!D5,Final!T5=Final!E5),TEXT($E$8/(((Final!G5=Final!D5)*(Final!H5=Final!E5))+((Final!K5=Final!D5)*(Final!L5=Final!E5))+((Final!O5=Final!D5)*(Final!P5=Final!E5))+((Final!S5=Final!D5)*(Final!T5=Final!E5))+((Final!W5=Final!D5)*(Final!X5=Final!E5))+((Final!AA5=Final!D5)*(Final!AB5=Final!E5))+((Final!AE5=Final!D5)*(Final!AF5=Final!E5))+((Final!AI5=Final!D5)*(Final!AJ5=Final!E5))+((Final!AM5=Final!D5)*(Final!AN5=Final!E5))+((Final!AQ5=Final!D5)*(Final!AR5=Final!E5))+((Final!AU5=Final!D5)*(Final!AV5=Final!E5))+((Final!AY5=Final!D5)*(Final!AZ5=Final!E5))),"€0.00"),""))</f>
        <v/>
      </c>
      <c r="L23" s="57" t="str">
        <f>IF(OR(B14="",F14=""),"",IF(F14=B14,TEXT($E$9/COUNTIF(C14:N14,B14),"€0.00"),""))</f>
        <v/>
      </c>
    </row>
    <row r="24" ht="19.5" customHeight="1">
      <c r="A24" s="51">
        <f>RANK(I24,I20:I31,0)</f>
        <v>2</v>
      </c>
      <c r="B24" s="55" t="s">
        <v>96</v>
      </c>
      <c r="C24" s="47">
        <f>SUM(Groups!AF5:AF16)</f>
        <v>0</v>
      </c>
      <c r="D24" s="47">
        <f>SUM('Round of 32'!Z5:Z20)</f>
        <v>0</v>
      </c>
      <c r="E24" s="47">
        <f>SUM('Round of 16'!Z5:Z12)</f>
        <v>0</v>
      </c>
      <c r="F24" s="47">
        <f>SUM(Quarterfinals!Z5:Z8)</f>
        <v>0</v>
      </c>
      <c r="G24" s="47">
        <f>SUM(Semifinals!Z5:Z6)</f>
        <v>0</v>
      </c>
      <c r="H24" s="47">
        <f>SUM(Final!Z5)</f>
        <v>0</v>
      </c>
      <c r="I24" s="51">
        <f t="shared" si="2"/>
        <v>0</v>
      </c>
      <c r="J24" s="53" t="str">
        <f>IF(I24=MAX(I20:I31),TEXT($E$7/COUNTIF(I20:I31,MAX(I20:I31)),"€0.00"),"")</f>
        <v/>
      </c>
      <c r="K24" s="53" t="str">
        <f>IF(OR(Final!D5="",Final!E5=""),"",IF(AND(Final!W5=Final!D5,Final!X5=Final!E5),TEXT($E$8/(((Final!G5=Final!D5)*(Final!H5=Final!E5))+((Final!K5=Final!D5)*(Final!L5=Final!E5))+((Final!O5=Final!D5)*(Final!P5=Final!E5))+((Final!S5=Final!D5)*(Final!T5=Final!E5))+((Final!W5=Final!D5)*(Final!X5=Final!E5))+((Final!AA5=Final!D5)*(Final!AB5=Final!E5))+((Final!AE5=Final!D5)*(Final!AF5=Final!E5))+((Final!AI5=Final!D5)*(Final!AJ5=Final!E5))+((Final!AM5=Final!D5)*(Final!AN5=Final!E5))+((Final!AQ5=Final!D5)*(Final!AR5=Final!E5))+((Final!AU5=Final!D5)*(Final!AV5=Final!E5))+((Final!AY5=Final!D5)*(Final!AZ5=Final!E5))),"€0.00"),""))</f>
        <v/>
      </c>
      <c r="L24" s="53" t="str">
        <f>IF(OR(B14="",G14=""),"",IF(G14=B14,TEXT($E$9/COUNTIF(C14:N14,B14),"€0.00"),""))</f>
        <v/>
      </c>
    </row>
    <row r="25" ht="19.5" customHeight="1">
      <c r="A25" s="54">
        <f>RANK(I25,I20:I31,0)</f>
        <v>2</v>
      </c>
      <c r="B25" s="55" t="s">
        <v>97</v>
      </c>
      <c r="C25" s="56">
        <f>SUM(Groups!AG5:AG16)</f>
        <v>0</v>
      </c>
      <c r="D25" s="56">
        <f>SUM('Round of 32'!AD5:AD20)</f>
        <v>0</v>
      </c>
      <c r="E25" s="56">
        <f>SUM('Round of 16'!AD5:AD12)</f>
        <v>0</v>
      </c>
      <c r="F25" s="56">
        <f>SUM(Quarterfinals!AD5:AD8)</f>
        <v>0</v>
      </c>
      <c r="G25" s="56">
        <f>SUM(Semifinals!AD5:AD6)</f>
        <v>0</v>
      </c>
      <c r="H25" s="56">
        <f>SUM(Final!AD5)</f>
        <v>0</v>
      </c>
      <c r="I25" s="54">
        <f t="shared" si="2"/>
        <v>0</v>
      </c>
      <c r="J25" s="57" t="str">
        <f>IF(I25=MAX(I20:I31),TEXT($E$7/COUNTIF(I20:I31,MAX(I20:I31)),"€0.00"),"")</f>
        <v/>
      </c>
      <c r="K25" s="57" t="str">
        <f>IF(OR(Final!D5="",Final!E5=""),"",IF(AND(Final!AA5=Final!D5,Final!AB5=Final!E5),TEXT($E$8/(((Final!G5=Final!D5)*(Final!H5=Final!E5))+((Final!K5=Final!D5)*(Final!L5=Final!E5))+((Final!O5=Final!D5)*(Final!P5=Final!E5))+((Final!S5=Final!D5)*(Final!T5=Final!E5))+((Final!W5=Final!D5)*(Final!X5=Final!E5))+((Final!AA5=Final!D5)*(Final!AB5=Final!E5))+((Final!AE5=Final!D5)*(Final!AF5=Final!E5))+((Final!AI5=Final!D5)*(Final!AJ5=Final!E5))+((Final!AM5=Final!D5)*(Final!AN5=Final!E5))+((Final!AQ5=Final!D5)*(Final!AR5=Final!E5))+((Final!AU5=Final!D5)*(Final!AV5=Final!E5))+((Final!AY5=Final!D5)*(Final!AZ5=Final!E5))),"€0.00"),""))</f>
        <v/>
      </c>
      <c r="L25" s="57" t="str">
        <f>IF(OR(B14="",H14=""),"",IF(H14=B14,TEXT($E$9/COUNTIF(C14:N14,B14),"€0.00"),""))</f>
        <v/>
      </c>
    </row>
    <row r="26" ht="19.5" customHeight="1">
      <c r="A26" s="51">
        <f>RANK(I26,I20:I31,0)</f>
        <v>2</v>
      </c>
      <c r="B26" s="55" t="s">
        <v>98</v>
      </c>
      <c r="C26" s="47">
        <f>SUM(Groups!AH5:AH16)</f>
        <v>0</v>
      </c>
      <c r="D26" s="47">
        <f>SUM('Round of 32'!AH5:AH20)</f>
        <v>0</v>
      </c>
      <c r="E26" s="47">
        <f>SUM('Round of 16'!AH5:AH12)</f>
        <v>0</v>
      </c>
      <c r="F26" s="47">
        <f>SUM(Quarterfinals!AH5:AH8)</f>
        <v>0</v>
      </c>
      <c r="G26" s="47">
        <f>SUM(Semifinals!AH5:AH6)</f>
        <v>0</v>
      </c>
      <c r="H26" s="47">
        <f>SUM(Final!AH5)</f>
        <v>0</v>
      </c>
      <c r="I26" s="51">
        <f t="shared" si="2"/>
        <v>0</v>
      </c>
      <c r="J26" s="53" t="str">
        <f>IF(I26=MAX(I20:I31),TEXT($E$7/COUNTIF(I20:I31,MAX(I20:I31)),"€0.00"),"")</f>
        <v/>
      </c>
      <c r="K26" s="53" t="str">
        <f>IF(OR(Final!D5="",Final!E5=""),"",IF(AND(Final!AE5=Final!D5,Final!AF5=Final!E5),TEXT($E$8/(((Final!G5=Final!D5)*(Final!H5=Final!E5))+((Final!K5=Final!D5)*(Final!L5=Final!E5))+((Final!O5=Final!D5)*(Final!P5=Final!E5))+((Final!S5=Final!D5)*(Final!T5=Final!E5))+((Final!W5=Final!D5)*(Final!X5=Final!E5))+((Final!AA5=Final!D5)*(Final!AB5=Final!E5))+((Final!AE5=Final!D5)*(Final!AF5=Final!E5))+((Final!AI5=Final!D5)*(Final!AJ5=Final!E5))+((Final!AM5=Final!D5)*(Final!AN5=Final!E5))+((Final!AQ5=Final!D5)*(Final!AR5=Final!E5))+((Final!AU5=Final!D5)*(Final!AV5=Final!E5))+((Final!AY5=Final!D5)*(Final!AZ5=Final!E5))),"€0.00"),""))</f>
        <v/>
      </c>
      <c r="L26" s="53" t="str">
        <f>IF(OR(B14="",I14=""),"",IF(I14=B14,TEXT($E$9/COUNTIF(C14:N14,B14),"€0.00"),""))</f>
        <v/>
      </c>
    </row>
    <row r="27" ht="19.5" customHeight="1">
      <c r="A27" s="54">
        <f>RANK(I27,I20:I31,0)</f>
        <v>2</v>
      </c>
      <c r="B27" s="55" t="s">
        <v>99</v>
      </c>
      <c r="C27" s="56">
        <f>SUM(Groups!AI5:AI16)</f>
        <v>0</v>
      </c>
      <c r="D27" s="56">
        <f>SUM('Round of 32'!AL5:AL20)</f>
        <v>0</v>
      </c>
      <c r="E27" s="56">
        <f>SUM('Round of 16'!AL5:AL12)</f>
        <v>0</v>
      </c>
      <c r="F27" s="56">
        <f>SUM(Quarterfinals!AL5:AL8)</f>
        <v>0</v>
      </c>
      <c r="G27" s="56">
        <f>SUM(Semifinals!AL5:AL6)</f>
        <v>0</v>
      </c>
      <c r="H27" s="56">
        <f>SUM(Final!AL5)</f>
        <v>0</v>
      </c>
      <c r="I27" s="54">
        <f t="shared" si="2"/>
        <v>0</v>
      </c>
      <c r="J27" s="57" t="str">
        <f>IF(I27=MAX(I20:I31),TEXT($E$7/COUNTIF(I20:I31,MAX(I20:I31)),"€0.00"),"")</f>
        <v/>
      </c>
      <c r="K27" s="57" t="str">
        <f>IF(OR(Final!D5="",Final!E5=""),"",IF(AND(Final!AI5=Final!D5,Final!AJ5=Final!E5),TEXT($E$8/(((Final!G5=Final!D5)*(Final!H5=Final!E5))+((Final!K5=Final!D5)*(Final!L5=Final!E5))+((Final!O5=Final!D5)*(Final!P5=Final!E5))+((Final!S5=Final!D5)*(Final!T5=Final!E5))+((Final!W5=Final!D5)*(Final!X5=Final!E5))+((Final!AA5=Final!D5)*(Final!AB5=Final!E5))+((Final!AE5=Final!D5)*(Final!AF5=Final!E5))+((Final!AI5=Final!D5)*(Final!AJ5=Final!E5))+((Final!AM5=Final!D5)*(Final!AN5=Final!E5))+((Final!AQ5=Final!D5)*(Final!AR5=Final!E5))+((Final!AU5=Final!D5)*(Final!AV5=Final!E5))+((Final!AY5=Final!D5)*(Final!AZ5=Final!E5))),"€0.00"),""))</f>
        <v/>
      </c>
      <c r="L27" s="57" t="str">
        <f>IF(OR(B14="",J14=""),"",IF(J14=B14,TEXT($E$9/COUNTIF(C14:N14,B14),"€0.00"),""))</f>
        <v/>
      </c>
    </row>
    <row r="28" ht="19.5" customHeight="1">
      <c r="A28" s="51">
        <f>RANK(I28,I20:I31,0)</f>
        <v>2</v>
      </c>
      <c r="B28" s="55" t="s">
        <v>100</v>
      </c>
      <c r="C28" s="47">
        <f>SUM(Groups!AJ5:AJ16)</f>
        <v>0</v>
      </c>
      <c r="D28" s="47">
        <f>SUM('Round of 32'!AP5:AP20)</f>
        <v>0</v>
      </c>
      <c r="E28" s="47">
        <f>SUM('Round of 16'!AP5:AP12)</f>
        <v>0</v>
      </c>
      <c r="F28" s="47">
        <f>SUM(Quarterfinals!AP5:AP8)</f>
        <v>0</v>
      </c>
      <c r="G28" s="47">
        <f>SUM(Semifinals!AP5:AP6)</f>
        <v>0</v>
      </c>
      <c r="H28" s="47">
        <f>SUM(Final!AP5)</f>
        <v>0</v>
      </c>
      <c r="I28" s="51">
        <f t="shared" si="2"/>
        <v>0</v>
      </c>
      <c r="J28" s="53" t="str">
        <f>IF(I28=MAX(I20:I31),TEXT($E$7/COUNTIF(I20:I31,MAX(I20:I31)),"€0.00"),"")</f>
        <v/>
      </c>
      <c r="K28" s="53" t="str">
        <f>IF(OR(Final!D5="",Final!E5=""),"",IF(AND(Final!AM5=Final!D5,Final!AN5=Final!E5),TEXT($E$8/(((Final!G5=Final!D5)*(Final!H5=Final!E5))+((Final!K5=Final!D5)*(Final!L5=Final!E5))+((Final!O5=Final!D5)*(Final!P5=Final!E5))+((Final!S5=Final!D5)*(Final!T5=Final!E5))+((Final!W5=Final!D5)*(Final!X5=Final!E5))+((Final!AA5=Final!D5)*(Final!AB5=Final!E5))+((Final!AE5=Final!D5)*(Final!AF5=Final!E5))+((Final!AI5=Final!D5)*(Final!AJ5=Final!E5))+((Final!AM5=Final!D5)*(Final!AN5=Final!E5))+((Final!AQ5=Final!D5)*(Final!AR5=Final!E5))+((Final!AU5=Final!D5)*(Final!AV5=Final!E5))+((Final!AY5=Final!D5)*(Final!AZ5=Final!E5))),"€0.00"),""))</f>
        <v/>
      </c>
      <c r="L28" s="53" t="str">
        <f>IF(OR(B14="",K14=""),"",IF(K14=B14,TEXT($E$9/COUNTIF(C14:N14,B14),"€0.00"),""))</f>
        <v/>
      </c>
    </row>
    <row r="29" ht="19.5" customHeight="1">
      <c r="A29" s="54">
        <f>RANK(I29,I20:I31,0)</f>
        <v>2</v>
      </c>
      <c r="B29" s="55" t="s">
        <v>101</v>
      </c>
      <c r="C29" s="56">
        <f>SUM(Groups!AK5:AK16)</f>
        <v>0</v>
      </c>
      <c r="D29" s="56">
        <f>SUM('Round of 32'!AT5:AT20)</f>
        <v>0</v>
      </c>
      <c r="E29" s="56">
        <f>SUM('Round of 16'!AT5:AT12)</f>
        <v>0</v>
      </c>
      <c r="F29" s="56">
        <f>SUM(Quarterfinals!AT5:AT8)</f>
        <v>0</v>
      </c>
      <c r="G29" s="56">
        <f>SUM(Semifinals!AT5:AT6)</f>
        <v>0</v>
      </c>
      <c r="H29" s="56">
        <f>SUM(Final!AT5)</f>
        <v>0</v>
      </c>
      <c r="I29" s="54">
        <f t="shared" si="2"/>
        <v>0</v>
      </c>
      <c r="J29" s="57" t="str">
        <f>IF(I29=MAX(I20:I31),TEXT($E$7/COUNTIF(I20:I31,MAX(I20:I31)),"€0.00"),"")</f>
        <v/>
      </c>
      <c r="K29" s="57" t="str">
        <f>IF(OR(Final!D5="",Final!E5=""),"",IF(AND(Final!AQ5=Final!D5,Final!AR5=Final!E5),TEXT($E$8/(((Final!G5=Final!D5)*(Final!H5=Final!E5))+((Final!K5=Final!D5)*(Final!L5=Final!E5))+((Final!O5=Final!D5)*(Final!P5=Final!E5))+((Final!S5=Final!D5)*(Final!T5=Final!E5))+((Final!W5=Final!D5)*(Final!X5=Final!E5))+((Final!AA5=Final!D5)*(Final!AB5=Final!E5))+((Final!AE5=Final!D5)*(Final!AF5=Final!E5))+((Final!AI5=Final!D5)*(Final!AJ5=Final!E5))+((Final!AM5=Final!D5)*(Final!AN5=Final!E5))+((Final!AQ5=Final!D5)*(Final!AR5=Final!E5))+((Final!AU5=Final!D5)*(Final!AV5=Final!E5))+((Final!AY5=Final!D5)*(Final!AZ5=Final!E5))),"€0.00"),""))</f>
        <v/>
      </c>
      <c r="L29" s="57" t="str">
        <f>IF(OR(B14="",L14=""),"",IF(L14=B14,TEXT($E$9/COUNTIF(C14:N14,B14),"€0.00"),""))</f>
        <v/>
      </c>
    </row>
    <row r="30" ht="19.5" customHeight="1">
      <c r="A30" s="51">
        <f>RANK(I30,I20:I31,0)</f>
        <v>2</v>
      </c>
      <c r="B30" s="55" t="s">
        <v>102</v>
      </c>
      <c r="C30" s="47">
        <f>SUM(Groups!AL5:AL16)</f>
        <v>0</v>
      </c>
      <c r="D30" s="47">
        <f>SUM('Round of 32'!AX5:AX20)</f>
        <v>0</v>
      </c>
      <c r="E30" s="47">
        <f>SUM('Round of 16'!AX5:AX12)</f>
        <v>0</v>
      </c>
      <c r="F30" s="47">
        <f>SUM(Quarterfinals!AX5:AX8)</f>
        <v>0</v>
      </c>
      <c r="G30" s="47">
        <f>SUM(Semifinals!AX5:AX6)</f>
        <v>0</v>
      </c>
      <c r="H30" s="47">
        <f>SUM(Final!AX5)</f>
        <v>0</v>
      </c>
      <c r="I30" s="51">
        <f t="shared" si="2"/>
        <v>0</v>
      </c>
      <c r="J30" s="53" t="str">
        <f>IF(I30=MAX(I20:I31),TEXT($E$7/COUNTIF(I20:I31,MAX(I20:I31)),"€0.00"),"")</f>
        <v/>
      </c>
      <c r="K30" s="53" t="str">
        <f>IF(OR(Final!D5="",Final!E5=""),"",IF(AND(Final!AU5=Final!D5,Final!AV5=Final!E5),TEXT($E$8/(((Final!G5=Final!D5)*(Final!H5=Final!E5))+((Final!K5=Final!D5)*(Final!L5=Final!E5))+((Final!O5=Final!D5)*(Final!P5=Final!E5))+((Final!S5=Final!D5)*(Final!T5=Final!E5))+((Final!W5=Final!D5)*(Final!X5=Final!E5))+((Final!AA5=Final!D5)*(Final!AB5=Final!E5))+((Final!AE5=Final!D5)*(Final!AF5=Final!E5))+((Final!AI5=Final!D5)*(Final!AJ5=Final!E5))+((Final!AM5=Final!D5)*(Final!AN5=Final!E5))+((Final!AQ5=Final!D5)*(Final!AR5=Final!E5))+((Final!AU5=Final!D5)*(Final!AV5=Final!E5))+((Final!AY5=Final!D5)*(Final!AZ5=Final!E5))),"€0.00"),""))</f>
        <v/>
      </c>
      <c r="L30" s="53" t="str">
        <f>IF(OR(B14="",M14=""),"",IF(M14=B14,TEXT($E$9/COUNTIF(C14:N14,B14),"€0.00"),""))</f>
        <v/>
      </c>
    </row>
    <row r="31" ht="19.5" customHeight="1">
      <c r="A31" s="54">
        <f>RANK(I31,I20:I31,0)</f>
        <v>2</v>
      </c>
      <c r="B31" s="55" t="s">
        <v>103</v>
      </c>
      <c r="C31" s="56">
        <f>SUM(Groups!AM5:AM16)</f>
        <v>0</v>
      </c>
      <c r="D31" s="56">
        <f>SUM('Round of 32'!BB5:BB20)</f>
        <v>0</v>
      </c>
      <c r="E31" s="56">
        <f>SUM('Round of 16'!BB5:BB12)</f>
        <v>0</v>
      </c>
      <c r="F31" s="56">
        <f>SUM(Quarterfinals!BB5:BB8)</f>
        <v>0</v>
      </c>
      <c r="G31" s="56">
        <f>SUM(Semifinals!BB5:BB6)</f>
        <v>0</v>
      </c>
      <c r="H31" s="56">
        <f>SUM(Final!BB5)</f>
        <v>0</v>
      </c>
      <c r="I31" s="54">
        <f t="shared" si="2"/>
        <v>0</v>
      </c>
      <c r="J31" s="57" t="str">
        <f>IF(I31=MAX(I20:I31),TEXT($E$7/COUNTIF(I20:I31,MAX(I20:I31)),"€0.00"),"")</f>
        <v/>
      </c>
      <c r="K31" s="57" t="str">
        <f>IF(OR(Final!D5="",Final!E5=""),"",IF(AND(Final!AY5=Final!D5,Final!AZ5=Final!E5),TEXT($E$8/(((Final!G5=Final!D5)*(Final!H5=Final!E5))+((Final!K5=Final!D5)*(Final!L5=Final!E5))+((Final!O5=Final!D5)*(Final!P5=Final!E5))+((Final!S5=Final!D5)*(Final!T5=Final!E5))+((Final!W5=Final!D5)*(Final!X5=Final!E5))+((Final!AA5=Final!D5)*(Final!AB5=Final!E5))+((Final!AE5=Final!D5)*(Final!AF5=Final!E5))+((Final!AI5=Final!D5)*(Final!AJ5=Final!E5))+((Final!AM5=Final!D5)*(Final!AN5=Final!E5))+((Final!AQ5=Final!D5)*(Final!AR5=Final!E5))+((Final!AU5=Final!D5)*(Final!AV5=Final!E5))+((Final!AY5=Final!D5)*(Final!AZ5=Final!E5))),"€0.00"),""))</f>
        <v/>
      </c>
      <c r="L31" s="57" t="str">
        <f>IF(OR(B14="",N14=""),"",IF(N14=B14,TEXT($E$9/COUNTIF(C14:N14,B14),"€0.00"),""))</f>
        <v/>
      </c>
    </row>
    <row r="32" ht="18.0" customHeight="1">
      <c r="A32" s="58" t="s">
        <v>104</v>
      </c>
      <c r="B32" s="3"/>
      <c r="C32" s="59">
        <f t="shared" ref="C32:I32" si="3">AVERAGE(C20:C31)</f>
        <v>0.08333333333</v>
      </c>
      <c r="D32" s="59">
        <f t="shared" si="3"/>
        <v>0.25</v>
      </c>
      <c r="E32" s="59">
        <f t="shared" si="3"/>
        <v>0</v>
      </c>
      <c r="F32" s="59">
        <f t="shared" si="3"/>
        <v>0</v>
      </c>
      <c r="G32" s="59">
        <f t="shared" si="3"/>
        <v>0</v>
      </c>
      <c r="H32" s="59">
        <f t="shared" si="3"/>
        <v>0</v>
      </c>
      <c r="I32" s="59">
        <f t="shared" si="3"/>
        <v>0.3333333333</v>
      </c>
    </row>
    <row r="33" ht="21.75" customHeight="1">
      <c r="A33" s="60" t="s">
        <v>105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4:C4"/>
    <mergeCell ref="A32:B32"/>
    <mergeCell ref="A1:L1"/>
    <mergeCell ref="A3:L3"/>
    <mergeCell ref="E4:L4"/>
    <mergeCell ref="A6:L6"/>
    <mergeCell ref="A12:L12"/>
    <mergeCell ref="A16:L16"/>
    <mergeCell ref="A18:L18"/>
    <mergeCell ref="A33:L33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E75B6"/>
    <pageSetUpPr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4.43" defaultRowHeight="15.0"/>
  <cols>
    <col customWidth="1" min="1" max="1" width="11.0"/>
    <col customWidth="1" min="2" max="3" width="14.0"/>
    <col customWidth="1" min="4" max="27" width="13.0"/>
    <col customWidth="1" min="28" max="39" width="6.0"/>
  </cols>
  <sheetData>
    <row r="1" ht="31.5" customHeight="1">
      <c r="A1" s="61" t="s">
        <v>106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3"/>
    </row>
    <row r="2" ht="21.75" customHeight="1">
      <c r="A2" s="62" t="s">
        <v>107</v>
      </c>
      <c r="B2" s="63" t="s">
        <v>108</v>
      </c>
      <c r="C2" s="3"/>
      <c r="D2" s="64" t="s">
        <v>109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  <c r="AB2" s="58" t="s">
        <v>110</v>
      </c>
      <c r="AC2" s="2"/>
      <c r="AD2" s="2"/>
      <c r="AE2" s="2"/>
      <c r="AF2" s="2"/>
      <c r="AG2" s="2"/>
      <c r="AH2" s="2"/>
      <c r="AI2" s="2"/>
      <c r="AJ2" s="2"/>
      <c r="AK2" s="2"/>
      <c r="AL2" s="2"/>
      <c r="AM2" s="3"/>
    </row>
    <row r="3" ht="19.5" customHeight="1">
      <c r="A3" s="47"/>
      <c r="B3" s="65" t="s">
        <v>111</v>
      </c>
      <c r="C3" s="65" t="s">
        <v>112</v>
      </c>
      <c r="D3" s="15" t="str">
        <f>Standings!B20</f>
        <v>Test</v>
      </c>
      <c r="E3" s="3"/>
      <c r="F3" s="15" t="str">
        <f>Standings!B21</f>
        <v>Player 2</v>
      </c>
      <c r="G3" s="3"/>
      <c r="H3" s="15" t="str">
        <f>Standings!B22</f>
        <v>Player 3</v>
      </c>
      <c r="I3" s="3"/>
      <c r="J3" s="15" t="str">
        <f>Standings!B23</f>
        <v>Player 4</v>
      </c>
      <c r="K3" s="3"/>
      <c r="L3" s="15" t="str">
        <f>Standings!B24</f>
        <v>Player 5</v>
      </c>
      <c r="M3" s="3"/>
      <c r="N3" s="15" t="str">
        <f>Standings!B25</f>
        <v>Player 6</v>
      </c>
      <c r="O3" s="3"/>
      <c r="P3" s="15" t="str">
        <f>Standings!B26</f>
        <v>Player 7</v>
      </c>
      <c r="Q3" s="3"/>
      <c r="R3" s="15" t="str">
        <f>Standings!B27</f>
        <v>Player 8</v>
      </c>
      <c r="S3" s="3"/>
      <c r="T3" s="15" t="str">
        <f>Standings!B28</f>
        <v>Player 9</v>
      </c>
      <c r="U3" s="3"/>
      <c r="V3" s="15" t="str">
        <f>Standings!B29</f>
        <v>Player 10</v>
      </c>
      <c r="W3" s="3"/>
      <c r="X3" s="15" t="str">
        <f>Standings!B30</f>
        <v>Player 11</v>
      </c>
      <c r="Y3" s="3"/>
      <c r="Z3" s="15" t="str">
        <f>Standings!B31</f>
        <v>Player 12</v>
      </c>
      <c r="AA3" s="3"/>
      <c r="AB3" s="66" t="str">
        <f>Standings!B20</f>
        <v>Test</v>
      </c>
      <c r="AC3" s="66" t="str">
        <f>Standings!B21</f>
        <v>Player 2</v>
      </c>
      <c r="AD3" s="66" t="str">
        <f>Standings!B22</f>
        <v>Player 3</v>
      </c>
      <c r="AE3" s="66" t="str">
        <f>Standings!B23</f>
        <v>Player 4</v>
      </c>
      <c r="AF3" s="66" t="str">
        <f>Standings!B24</f>
        <v>Player 5</v>
      </c>
      <c r="AG3" s="66" t="str">
        <f>Standings!B25</f>
        <v>Player 6</v>
      </c>
      <c r="AH3" s="66" t="str">
        <f>Standings!B26</f>
        <v>Player 7</v>
      </c>
      <c r="AI3" s="66" t="str">
        <f>Standings!B27</f>
        <v>Player 8</v>
      </c>
      <c r="AJ3" s="66" t="str">
        <f>Standings!B28</f>
        <v>Player 9</v>
      </c>
      <c r="AK3" s="66" t="str">
        <f>Standings!B29</f>
        <v>Player 10</v>
      </c>
      <c r="AL3" s="66" t="str">
        <f>Standings!B30</f>
        <v>Player 11</v>
      </c>
      <c r="AM3" s="66" t="str">
        <f>Standings!B31</f>
        <v>Player 12</v>
      </c>
    </row>
    <row r="4" ht="15.75" customHeight="1">
      <c r="A4" s="46" t="s">
        <v>107</v>
      </c>
      <c r="B4" s="40" t="s">
        <v>113</v>
      </c>
      <c r="C4" s="40" t="s">
        <v>113</v>
      </c>
      <c r="D4" s="67" t="s">
        <v>114</v>
      </c>
      <c r="E4" s="67" t="s">
        <v>115</v>
      </c>
      <c r="F4" s="67" t="s">
        <v>114</v>
      </c>
      <c r="G4" s="67" t="s">
        <v>115</v>
      </c>
      <c r="H4" s="67" t="s">
        <v>114</v>
      </c>
      <c r="I4" s="67" t="s">
        <v>115</v>
      </c>
      <c r="J4" s="67" t="s">
        <v>114</v>
      </c>
      <c r="K4" s="67" t="s">
        <v>115</v>
      </c>
      <c r="L4" s="67" t="s">
        <v>114</v>
      </c>
      <c r="M4" s="67" t="s">
        <v>115</v>
      </c>
      <c r="N4" s="67" t="s">
        <v>114</v>
      </c>
      <c r="O4" s="67" t="s">
        <v>115</v>
      </c>
      <c r="P4" s="67" t="s">
        <v>114</v>
      </c>
      <c r="Q4" s="67" t="s">
        <v>115</v>
      </c>
      <c r="R4" s="67" t="s">
        <v>114</v>
      </c>
      <c r="S4" s="67" t="s">
        <v>115</v>
      </c>
      <c r="T4" s="67" t="s">
        <v>114</v>
      </c>
      <c r="U4" s="67" t="s">
        <v>115</v>
      </c>
      <c r="V4" s="67" t="s">
        <v>114</v>
      </c>
      <c r="W4" s="67" t="s">
        <v>115</v>
      </c>
      <c r="X4" s="67" t="s">
        <v>114</v>
      </c>
      <c r="Y4" s="67" t="s">
        <v>115</v>
      </c>
      <c r="Z4" s="67" t="s">
        <v>114</v>
      </c>
      <c r="AA4" s="67" t="s">
        <v>115</v>
      </c>
      <c r="AB4" s="66" t="s">
        <v>116</v>
      </c>
      <c r="AC4" s="66" t="s">
        <v>116</v>
      </c>
      <c r="AD4" s="66" t="s">
        <v>116</v>
      </c>
      <c r="AE4" s="66" t="s">
        <v>116</v>
      </c>
      <c r="AF4" s="66" t="s">
        <v>116</v>
      </c>
      <c r="AG4" s="66" t="s">
        <v>116</v>
      </c>
      <c r="AH4" s="66" t="s">
        <v>116</v>
      </c>
      <c r="AI4" s="66" t="s">
        <v>116</v>
      </c>
      <c r="AJ4" s="66" t="s">
        <v>116</v>
      </c>
      <c r="AK4" s="66" t="s">
        <v>116</v>
      </c>
      <c r="AL4" s="66" t="s">
        <v>116</v>
      </c>
      <c r="AM4" s="66" t="s">
        <v>116</v>
      </c>
    </row>
    <row r="5" ht="18.0" customHeight="1">
      <c r="A5" s="51" t="s">
        <v>117</v>
      </c>
      <c r="B5" s="43" t="s">
        <v>118</v>
      </c>
      <c r="C5" s="43" t="s">
        <v>119</v>
      </c>
      <c r="D5" s="44" t="s">
        <v>118</v>
      </c>
      <c r="E5" s="44" t="s">
        <v>120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7">
        <f t="shared" ref="AB5:AB16" si="1">IF(OR(TRIM(B5)="",TRIM(C5)=""),0,IF(TRIM(D5)=TRIM(E5),IF(OR(TRIM(B5)=TRIM(D5),TRIM(C5)=TRIM(D5)),1,0),IF(AND(OR(TRIM(B5)=TRIM(D5),TRIM(C5)=TRIM(D5)),OR(TRIM(B5)=TRIM(E5),TRIM(C5)=TRIM(E5))),3,IF(OR(TRIM(B5)=TRIM(D5),TRIM(C5)=TRIM(D5),TRIM(B5)=TRIM(E5),TRIM(C5)=TRIM(E5)),1,0))))</f>
        <v>1</v>
      </c>
      <c r="AC5" s="47">
        <f t="shared" ref="AC5:AC16" si="2">IF(OR(TRIM(B5)="",TRIM(C5)=""),0,IF(TRIM(F5)=TRIM(G5),IF(OR(TRIM(B5)=TRIM(F5),TRIM(C5)=TRIM(F5)),1,0),IF(AND(OR(TRIM(B5)=TRIM(F5),TRIM(C5)=TRIM(F5)),OR(TRIM(B5)=TRIM(G5),TRIM(C5)=TRIM(G5))),3,IF(OR(TRIM(B5)=TRIM(F5),TRIM(C5)=TRIM(F5),TRIM(B5)=TRIM(G5),TRIM(C5)=TRIM(G5)),1,0))))</f>
        <v>0</v>
      </c>
      <c r="AD5" s="47">
        <f t="shared" ref="AD5:AD16" si="3">IF(OR(TRIM(B5)="",TRIM(C5)=""),0,IF(TRIM(H5)=TRIM(I5),IF(OR(TRIM(B5)=TRIM(H5),TRIM(C5)=TRIM(H5)),1,0),IF(AND(OR(TRIM(B5)=TRIM(H5),TRIM(C5)=TRIM(H5)),OR(TRIM(B5)=TRIM(I5),TRIM(C5)=TRIM(I5))),3,IF(OR(TRIM(B5)=TRIM(H5),TRIM(C5)=TRIM(H5),TRIM(B5)=TRIM(I5),TRIM(C5)=TRIM(I5)),1,0))))</f>
        <v>0</v>
      </c>
      <c r="AE5" s="47">
        <f t="shared" ref="AE5:AE16" si="4">IF(OR(TRIM(B5)="",TRIM(C5)=""),0,IF(TRIM(J5)=TRIM(K5),IF(OR(TRIM(B5)=TRIM(J5),TRIM(C5)=TRIM(J5)),1,0),IF(AND(OR(TRIM(B5)=TRIM(J5),TRIM(C5)=TRIM(J5)),OR(TRIM(B5)=TRIM(K5),TRIM(C5)=TRIM(K5))),3,IF(OR(TRIM(B5)=TRIM(J5),TRIM(C5)=TRIM(J5),TRIM(B5)=TRIM(K5),TRIM(C5)=TRIM(K5)),1,0))))</f>
        <v>0</v>
      </c>
      <c r="AF5" s="47">
        <f t="shared" ref="AF5:AF16" si="5">IF(OR(TRIM(B5)="",TRIM(C5)=""),0,IF(TRIM(L5)=TRIM(M5),IF(OR(TRIM(B5)=TRIM(L5),TRIM(C5)=TRIM(L5)),1,0),IF(AND(OR(TRIM(B5)=TRIM(L5),TRIM(C5)=TRIM(L5)),OR(TRIM(B5)=TRIM(M5),TRIM(C5)=TRIM(M5))),3,IF(OR(TRIM(B5)=TRIM(L5),TRIM(C5)=TRIM(L5),TRIM(B5)=TRIM(M5),TRIM(C5)=TRIM(M5)),1,0))))</f>
        <v>0</v>
      </c>
      <c r="AG5" s="47">
        <f t="shared" ref="AG5:AG16" si="6">IF(OR(TRIM(B5)="",TRIM(C5)=""),0,IF(TRIM(N5)=TRIM(O5),IF(OR(TRIM(B5)=TRIM(N5),TRIM(C5)=TRIM(N5)),1,0),IF(AND(OR(TRIM(B5)=TRIM(N5),TRIM(C5)=TRIM(N5)),OR(TRIM(B5)=TRIM(O5),TRIM(C5)=TRIM(O5))),3,IF(OR(TRIM(B5)=TRIM(N5),TRIM(C5)=TRIM(N5),TRIM(B5)=TRIM(O5),TRIM(C5)=TRIM(O5)),1,0))))</f>
        <v>0</v>
      </c>
      <c r="AH5" s="47">
        <f t="shared" ref="AH5:AH16" si="7">IF(OR(TRIM(B5)="",TRIM(C5)=""),0,IF(TRIM(P5)=TRIM(Q5),IF(OR(TRIM(B5)=TRIM(P5),TRIM(C5)=TRIM(P5)),1,0),IF(AND(OR(TRIM(B5)=TRIM(P5),TRIM(C5)=TRIM(P5)),OR(TRIM(B5)=TRIM(Q5),TRIM(C5)=TRIM(Q5))),3,IF(OR(TRIM(B5)=TRIM(P5),TRIM(C5)=TRIM(P5),TRIM(B5)=TRIM(Q5),TRIM(C5)=TRIM(Q5)),1,0))))</f>
        <v>0</v>
      </c>
      <c r="AI5" s="47">
        <f t="shared" ref="AI5:AI16" si="8">IF(OR(TRIM(B5)="",TRIM(C5)=""),0,IF(TRIM(R5)=TRIM(S5),IF(OR(TRIM(B5)=TRIM(R5),TRIM(C5)=TRIM(R5)),1,0),IF(AND(OR(TRIM(B5)=TRIM(R5),TRIM(C5)=TRIM(R5)),OR(TRIM(B5)=TRIM(S5),TRIM(C5)=TRIM(S5))),3,IF(OR(TRIM(B5)=TRIM(R5),TRIM(C5)=TRIM(R5),TRIM(B5)=TRIM(S5),TRIM(C5)=TRIM(S5)),1,0))))</f>
        <v>0</v>
      </c>
      <c r="AJ5" s="47">
        <f t="shared" ref="AJ5:AJ16" si="9">IF(OR(TRIM(B5)="",TRIM(C5)=""),0,IF(TRIM(T5)=TRIM(U5),IF(OR(TRIM(B5)=TRIM(T5),TRIM(C5)=TRIM(T5)),1,0),IF(AND(OR(TRIM(B5)=TRIM(T5),TRIM(C5)=TRIM(T5)),OR(TRIM(B5)=TRIM(U5),TRIM(C5)=TRIM(U5))),3,IF(OR(TRIM(B5)=TRIM(T5),TRIM(C5)=TRIM(T5),TRIM(B5)=TRIM(U5),TRIM(C5)=TRIM(U5)),1,0))))</f>
        <v>0</v>
      </c>
      <c r="AK5" s="47">
        <f t="shared" ref="AK5:AK16" si="10">IF(OR(TRIM(B5)="",TRIM(C5)=""),0,IF(TRIM(V5)=TRIM(W5),IF(OR(TRIM(B5)=TRIM(V5),TRIM(C5)=TRIM(V5)),1,0),IF(AND(OR(TRIM(B5)=TRIM(V5),TRIM(C5)=TRIM(V5)),OR(TRIM(B5)=TRIM(W5),TRIM(C5)=TRIM(W5))),3,IF(OR(TRIM(B5)=TRIM(V5),TRIM(C5)=TRIM(V5),TRIM(B5)=TRIM(W5),TRIM(C5)=TRIM(W5)),1,0))))</f>
        <v>0</v>
      </c>
      <c r="AL5" s="47">
        <f t="shared" ref="AL5:AL16" si="11">IF(OR(TRIM(B5)="",TRIM(C5)=""),0,IF(TRIM(X5)=TRIM(Y5),IF(OR(TRIM(B5)=TRIM(X5),TRIM(C5)=TRIM(X5)),1,0),IF(AND(OR(TRIM(B5)=TRIM(X5),TRIM(C5)=TRIM(X5)),OR(TRIM(B5)=TRIM(Y5),TRIM(C5)=TRIM(Y5))),3,IF(OR(TRIM(B5)=TRIM(X5),TRIM(C5)=TRIM(X5),TRIM(B5)=TRIM(Y5),TRIM(C5)=TRIM(Y5)),1,0))))</f>
        <v>0</v>
      </c>
      <c r="AM5" s="47">
        <f t="shared" ref="AM5:AM16" si="12">IF(OR(TRIM(B5)="",TRIM(C5)=""),0,IF(TRIM(Z5)=TRIM(AA5),IF(OR(TRIM(B5)=TRIM(Z5),TRIM(C5)=TRIM(Z5)),1,0),IF(AND(OR(TRIM(B5)=TRIM(Z5),TRIM(C5)=TRIM(Z5)),OR(TRIM(B5)=TRIM(AA5),TRIM(C5)=TRIM(AA5))),3,IF(OR(TRIM(B5)=TRIM(Z5),TRIM(C5)=TRIM(Z5),TRIM(B5)=TRIM(AA5),TRIM(C5)=TRIM(AA5)),1,0))))</f>
        <v>0</v>
      </c>
    </row>
    <row r="6" ht="18.0" customHeight="1">
      <c r="A6" s="54" t="s">
        <v>121</v>
      </c>
      <c r="B6" s="68"/>
      <c r="C6" s="68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56">
        <f t="shared" si="1"/>
        <v>0</v>
      </c>
      <c r="AC6" s="56">
        <f t="shared" si="2"/>
        <v>0</v>
      </c>
      <c r="AD6" s="56">
        <f t="shared" si="3"/>
        <v>0</v>
      </c>
      <c r="AE6" s="56">
        <f t="shared" si="4"/>
        <v>0</v>
      </c>
      <c r="AF6" s="56">
        <f t="shared" si="5"/>
        <v>0</v>
      </c>
      <c r="AG6" s="56">
        <f t="shared" si="6"/>
        <v>0</v>
      </c>
      <c r="AH6" s="56">
        <f t="shared" si="7"/>
        <v>0</v>
      </c>
      <c r="AI6" s="56">
        <f t="shared" si="8"/>
        <v>0</v>
      </c>
      <c r="AJ6" s="56">
        <f t="shared" si="9"/>
        <v>0</v>
      </c>
      <c r="AK6" s="56">
        <f t="shared" si="10"/>
        <v>0</v>
      </c>
      <c r="AL6" s="56">
        <f t="shared" si="11"/>
        <v>0</v>
      </c>
      <c r="AM6" s="56">
        <f t="shared" si="12"/>
        <v>0</v>
      </c>
    </row>
    <row r="7" ht="18.0" customHeight="1">
      <c r="A7" s="51" t="s">
        <v>122</v>
      </c>
      <c r="B7" s="68"/>
      <c r="C7" s="68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7">
        <f t="shared" si="1"/>
        <v>0</v>
      </c>
      <c r="AC7" s="47">
        <f t="shared" si="2"/>
        <v>0</v>
      </c>
      <c r="AD7" s="47">
        <f t="shared" si="3"/>
        <v>0</v>
      </c>
      <c r="AE7" s="47">
        <f t="shared" si="4"/>
        <v>0</v>
      </c>
      <c r="AF7" s="47">
        <f t="shared" si="5"/>
        <v>0</v>
      </c>
      <c r="AG7" s="47">
        <f t="shared" si="6"/>
        <v>0</v>
      </c>
      <c r="AH7" s="47">
        <f t="shared" si="7"/>
        <v>0</v>
      </c>
      <c r="AI7" s="47">
        <f t="shared" si="8"/>
        <v>0</v>
      </c>
      <c r="AJ7" s="47">
        <f t="shared" si="9"/>
        <v>0</v>
      </c>
      <c r="AK7" s="47">
        <f t="shared" si="10"/>
        <v>0</v>
      </c>
      <c r="AL7" s="47">
        <f t="shared" si="11"/>
        <v>0</v>
      </c>
      <c r="AM7" s="47">
        <f t="shared" si="12"/>
        <v>0</v>
      </c>
    </row>
    <row r="8" ht="18.0" customHeight="1">
      <c r="A8" s="54" t="s">
        <v>123</v>
      </c>
      <c r="B8" s="68"/>
      <c r="C8" s="68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56">
        <f t="shared" si="1"/>
        <v>0</v>
      </c>
      <c r="AC8" s="56">
        <f t="shared" si="2"/>
        <v>0</v>
      </c>
      <c r="AD8" s="56">
        <f t="shared" si="3"/>
        <v>0</v>
      </c>
      <c r="AE8" s="56">
        <f t="shared" si="4"/>
        <v>0</v>
      </c>
      <c r="AF8" s="56">
        <f t="shared" si="5"/>
        <v>0</v>
      </c>
      <c r="AG8" s="56">
        <f t="shared" si="6"/>
        <v>0</v>
      </c>
      <c r="AH8" s="56">
        <f t="shared" si="7"/>
        <v>0</v>
      </c>
      <c r="AI8" s="56">
        <f t="shared" si="8"/>
        <v>0</v>
      </c>
      <c r="AJ8" s="56">
        <f t="shared" si="9"/>
        <v>0</v>
      </c>
      <c r="AK8" s="56">
        <f t="shared" si="10"/>
        <v>0</v>
      </c>
      <c r="AL8" s="56">
        <f t="shared" si="11"/>
        <v>0</v>
      </c>
      <c r="AM8" s="56">
        <f t="shared" si="12"/>
        <v>0</v>
      </c>
    </row>
    <row r="9" ht="18.0" customHeight="1">
      <c r="A9" s="51" t="s">
        <v>124</v>
      </c>
      <c r="B9" s="68"/>
      <c r="C9" s="6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7">
        <f t="shared" si="1"/>
        <v>0</v>
      </c>
      <c r="AC9" s="47">
        <f t="shared" si="2"/>
        <v>0</v>
      </c>
      <c r="AD9" s="47">
        <f t="shared" si="3"/>
        <v>0</v>
      </c>
      <c r="AE9" s="47">
        <f t="shared" si="4"/>
        <v>0</v>
      </c>
      <c r="AF9" s="47">
        <f t="shared" si="5"/>
        <v>0</v>
      </c>
      <c r="AG9" s="47">
        <f t="shared" si="6"/>
        <v>0</v>
      </c>
      <c r="AH9" s="47">
        <f t="shared" si="7"/>
        <v>0</v>
      </c>
      <c r="AI9" s="47">
        <f t="shared" si="8"/>
        <v>0</v>
      </c>
      <c r="AJ9" s="47">
        <f t="shared" si="9"/>
        <v>0</v>
      </c>
      <c r="AK9" s="47">
        <f t="shared" si="10"/>
        <v>0</v>
      </c>
      <c r="AL9" s="47">
        <f t="shared" si="11"/>
        <v>0</v>
      </c>
      <c r="AM9" s="47">
        <f t="shared" si="12"/>
        <v>0</v>
      </c>
    </row>
    <row r="10" ht="18.0" customHeight="1">
      <c r="A10" s="54" t="s">
        <v>125</v>
      </c>
      <c r="B10" s="68"/>
      <c r="C10" s="68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56">
        <f t="shared" si="1"/>
        <v>0</v>
      </c>
      <c r="AC10" s="56">
        <f t="shared" si="2"/>
        <v>0</v>
      </c>
      <c r="AD10" s="56">
        <f t="shared" si="3"/>
        <v>0</v>
      </c>
      <c r="AE10" s="56">
        <f t="shared" si="4"/>
        <v>0</v>
      </c>
      <c r="AF10" s="56">
        <f t="shared" si="5"/>
        <v>0</v>
      </c>
      <c r="AG10" s="56">
        <f t="shared" si="6"/>
        <v>0</v>
      </c>
      <c r="AH10" s="56">
        <f t="shared" si="7"/>
        <v>0</v>
      </c>
      <c r="AI10" s="56">
        <f t="shared" si="8"/>
        <v>0</v>
      </c>
      <c r="AJ10" s="56">
        <f t="shared" si="9"/>
        <v>0</v>
      </c>
      <c r="AK10" s="56">
        <f t="shared" si="10"/>
        <v>0</v>
      </c>
      <c r="AL10" s="56">
        <f t="shared" si="11"/>
        <v>0</v>
      </c>
      <c r="AM10" s="56">
        <f t="shared" si="12"/>
        <v>0</v>
      </c>
    </row>
    <row r="11" ht="18.0" customHeight="1">
      <c r="A11" s="51" t="s">
        <v>126</v>
      </c>
      <c r="B11" s="68"/>
      <c r="C11" s="68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7">
        <f t="shared" si="1"/>
        <v>0</v>
      </c>
      <c r="AC11" s="47">
        <f t="shared" si="2"/>
        <v>0</v>
      </c>
      <c r="AD11" s="47">
        <f t="shared" si="3"/>
        <v>0</v>
      </c>
      <c r="AE11" s="47">
        <f t="shared" si="4"/>
        <v>0</v>
      </c>
      <c r="AF11" s="47">
        <f t="shared" si="5"/>
        <v>0</v>
      </c>
      <c r="AG11" s="47">
        <f t="shared" si="6"/>
        <v>0</v>
      </c>
      <c r="AH11" s="47">
        <f t="shared" si="7"/>
        <v>0</v>
      </c>
      <c r="AI11" s="47">
        <f t="shared" si="8"/>
        <v>0</v>
      </c>
      <c r="AJ11" s="47">
        <f t="shared" si="9"/>
        <v>0</v>
      </c>
      <c r="AK11" s="47">
        <f t="shared" si="10"/>
        <v>0</v>
      </c>
      <c r="AL11" s="47">
        <f t="shared" si="11"/>
        <v>0</v>
      </c>
      <c r="AM11" s="47">
        <f t="shared" si="12"/>
        <v>0</v>
      </c>
    </row>
    <row r="12" ht="18.0" customHeight="1">
      <c r="A12" s="54" t="s">
        <v>127</v>
      </c>
      <c r="B12" s="68"/>
      <c r="C12" s="68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56">
        <f t="shared" si="1"/>
        <v>0</v>
      </c>
      <c r="AC12" s="56">
        <f t="shared" si="2"/>
        <v>0</v>
      </c>
      <c r="AD12" s="56">
        <f t="shared" si="3"/>
        <v>0</v>
      </c>
      <c r="AE12" s="56">
        <f t="shared" si="4"/>
        <v>0</v>
      </c>
      <c r="AF12" s="56">
        <f t="shared" si="5"/>
        <v>0</v>
      </c>
      <c r="AG12" s="56">
        <f t="shared" si="6"/>
        <v>0</v>
      </c>
      <c r="AH12" s="56">
        <f t="shared" si="7"/>
        <v>0</v>
      </c>
      <c r="AI12" s="56">
        <f t="shared" si="8"/>
        <v>0</v>
      </c>
      <c r="AJ12" s="56">
        <f t="shared" si="9"/>
        <v>0</v>
      </c>
      <c r="AK12" s="56">
        <f t="shared" si="10"/>
        <v>0</v>
      </c>
      <c r="AL12" s="56">
        <f t="shared" si="11"/>
        <v>0</v>
      </c>
      <c r="AM12" s="56">
        <f t="shared" si="12"/>
        <v>0</v>
      </c>
    </row>
    <row r="13" ht="18.0" customHeight="1">
      <c r="A13" s="51" t="s">
        <v>128</v>
      </c>
      <c r="B13" s="68"/>
      <c r="C13" s="68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7">
        <f t="shared" si="1"/>
        <v>0</v>
      </c>
      <c r="AC13" s="47">
        <f t="shared" si="2"/>
        <v>0</v>
      </c>
      <c r="AD13" s="47">
        <f t="shared" si="3"/>
        <v>0</v>
      </c>
      <c r="AE13" s="47">
        <f t="shared" si="4"/>
        <v>0</v>
      </c>
      <c r="AF13" s="47">
        <f t="shared" si="5"/>
        <v>0</v>
      </c>
      <c r="AG13" s="47">
        <f t="shared" si="6"/>
        <v>0</v>
      </c>
      <c r="AH13" s="47">
        <f t="shared" si="7"/>
        <v>0</v>
      </c>
      <c r="AI13" s="47">
        <f t="shared" si="8"/>
        <v>0</v>
      </c>
      <c r="AJ13" s="47">
        <f t="shared" si="9"/>
        <v>0</v>
      </c>
      <c r="AK13" s="47">
        <f t="shared" si="10"/>
        <v>0</v>
      </c>
      <c r="AL13" s="47">
        <f t="shared" si="11"/>
        <v>0</v>
      </c>
      <c r="AM13" s="47">
        <f t="shared" si="12"/>
        <v>0</v>
      </c>
    </row>
    <row r="14" ht="18.0" customHeight="1">
      <c r="A14" s="54" t="s">
        <v>129</v>
      </c>
      <c r="B14" s="68"/>
      <c r="C14" s="68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56">
        <f t="shared" si="1"/>
        <v>0</v>
      </c>
      <c r="AC14" s="56">
        <f t="shared" si="2"/>
        <v>0</v>
      </c>
      <c r="AD14" s="56">
        <f t="shared" si="3"/>
        <v>0</v>
      </c>
      <c r="AE14" s="56">
        <f t="shared" si="4"/>
        <v>0</v>
      </c>
      <c r="AF14" s="56">
        <f t="shared" si="5"/>
        <v>0</v>
      </c>
      <c r="AG14" s="56">
        <f t="shared" si="6"/>
        <v>0</v>
      </c>
      <c r="AH14" s="56">
        <f t="shared" si="7"/>
        <v>0</v>
      </c>
      <c r="AI14" s="56">
        <f t="shared" si="8"/>
        <v>0</v>
      </c>
      <c r="AJ14" s="56">
        <f t="shared" si="9"/>
        <v>0</v>
      </c>
      <c r="AK14" s="56">
        <f t="shared" si="10"/>
        <v>0</v>
      </c>
      <c r="AL14" s="56">
        <f t="shared" si="11"/>
        <v>0</v>
      </c>
      <c r="AM14" s="56">
        <f t="shared" si="12"/>
        <v>0</v>
      </c>
    </row>
    <row r="15" ht="18.0" customHeight="1">
      <c r="A15" s="51" t="s">
        <v>130</v>
      </c>
      <c r="B15" s="68"/>
      <c r="C15" s="68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7">
        <f t="shared" si="1"/>
        <v>0</v>
      </c>
      <c r="AC15" s="47">
        <f t="shared" si="2"/>
        <v>0</v>
      </c>
      <c r="AD15" s="47">
        <f t="shared" si="3"/>
        <v>0</v>
      </c>
      <c r="AE15" s="47">
        <f t="shared" si="4"/>
        <v>0</v>
      </c>
      <c r="AF15" s="47">
        <f t="shared" si="5"/>
        <v>0</v>
      </c>
      <c r="AG15" s="47">
        <f t="shared" si="6"/>
        <v>0</v>
      </c>
      <c r="AH15" s="47">
        <f t="shared" si="7"/>
        <v>0</v>
      </c>
      <c r="AI15" s="47">
        <f t="shared" si="8"/>
        <v>0</v>
      </c>
      <c r="AJ15" s="47">
        <f t="shared" si="9"/>
        <v>0</v>
      </c>
      <c r="AK15" s="47">
        <f t="shared" si="10"/>
        <v>0</v>
      </c>
      <c r="AL15" s="47">
        <f t="shared" si="11"/>
        <v>0</v>
      </c>
      <c r="AM15" s="47">
        <f t="shared" si="12"/>
        <v>0</v>
      </c>
    </row>
    <row r="16" ht="18.0" customHeight="1">
      <c r="A16" s="54" t="s">
        <v>131</v>
      </c>
      <c r="B16" s="68"/>
      <c r="C16" s="68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56">
        <f t="shared" si="1"/>
        <v>0</v>
      </c>
      <c r="AC16" s="56">
        <f t="shared" si="2"/>
        <v>0</v>
      </c>
      <c r="AD16" s="56">
        <f t="shared" si="3"/>
        <v>0</v>
      </c>
      <c r="AE16" s="56">
        <f t="shared" si="4"/>
        <v>0</v>
      </c>
      <c r="AF16" s="56">
        <f t="shared" si="5"/>
        <v>0</v>
      </c>
      <c r="AG16" s="56">
        <f t="shared" si="6"/>
        <v>0</v>
      </c>
      <c r="AH16" s="56">
        <f t="shared" si="7"/>
        <v>0</v>
      </c>
      <c r="AI16" s="56">
        <f t="shared" si="8"/>
        <v>0</v>
      </c>
      <c r="AJ16" s="56">
        <f t="shared" si="9"/>
        <v>0</v>
      </c>
      <c r="AK16" s="56">
        <f t="shared" si="10"/>
        <v>0</v>
      </c>
      <c r="AL16" s="56">
        <f t="shared" si="11"/>
        <v>0</v>
      </c>
      <c r="AM16" s="56">
        <f t="shared" si="12"/>
        <v>0</v>
      </c>
    </row>
    <row r="17" ht="19.5" customHeight="1">
      <c r="A17" s="58" t="s">
        <v>132</v>
      </c>
      <c r="B17" s="2"/>
      <c r="C17" s="3"/>
      <c r="AB17" s="62">
        <f t="shared" ref="AB17:AM17" si="13">SUM(AB5:AB16)</f>
        <v>1</v>
      </c>
      <c r="AC17" s="62">
        <f t="shared" si="13"/>
        <v>0</v>
      </c>
      <c r="AD17" s="62">
        <f t="shared" si="13"/>
        <v>0</v>
      </c>
      <c r="AE17" s="62">
        <f t="shared" si="13"/>
        <v>0</v>
      </c>
      <c r="AF17" s="62">
        <f t="shared" si="13"/>
        <v>0</v>
      </c>
      <c r="AG17" s="62">
        <f t="shared" si="13"/>
        <v>0</v>
      </c>
      <c r="AH17" s="62">
        <f t="shared" si="13"/>
        <v>0</v>
      </c>
      <c r="AI17" s="62">
        <f t="shared" si="13"/>
        <v>0</v>
      </c>
      <c r="AJ17" s="62">
        <f t="shared" si="13"/>
        <v>0</v>
      </c>
      <c r="AK17" s="62">
        <f t="shared" si="13"/>
        <v>0</v>
      </c>
      <c r="AL17" s="62">
        <f t="shared" si="13"/>
        <v>0</v>
      </c>
      <c r="AM17" s="62">
        <f t="shared" si="13"/>
        <v>0</v>
      </c>
    </row>
    <row r="18" ht="27.75" customHeight="1">
      <c r="A18" s="60" t="s">
        <v>133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3"/>
    </row>
    <row r="20">
      <c r="D20" s="69" t="s">
        <v>134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3"/>
    </row>
    <row r="21" ht="15.75" customHeight="1">
      <c r="D21" s="70" t="s">
        <v>135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"/>
    </row>
    <row r="22" ht="15.75" customHeight="1"/>
    <row r="23" ht="15.75" customHeight="1">
      <c r="D23" s="5" t="s">
        <v>136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3"/>
    </row>
    <row r="24" ht="15.75" customHeight="1">
      <c r="D24" s="30" t="s">
        <v>137</v>
      </c>
      <c r="E24" s="2"/>
      <c r="F24" s="3"/>
      <c r="H24" s="30" t="s">
        <v>138</v>
      </c>
      <c r="I24" s="2"/>
      <c r="J24" s="3"/>
      <c r="L24" s="30" t="s">
        <v>139</v>
      </c>
      <c r="M24" s="2"/>
      <c r="N24" s="3"/>
      <c r="P24" s="30" t="s">
        <v>140</v>
      </c>
      <c r="Q24" s="2"/>
      <c r="R24" s="3"/>
    </row>
    <row r="25" ht="15.75" customHeight="1">
      <c r="D25" s="71" t="s">
        <v>3</v>
      </c>
      <c r="E25" s="72" t="s">
        <v>118</v>
      </c>
      <c r="F25" s="3"/>
      <c r="H25" s="71" t="s">
        <v>3</v>
      </c>
      <c r="I25" s="73" t="s">
        <v>141</v>
      </c>
      <c r="J25" s="3"/>
      <c r="L25" s="71" t="s">
        <v>3</v>
      </c>
      <c r="M25" s="74" t="s">
        <v>142</v>
      </c>
      <c r="N25" s="3"/>
      <c r="P25" s="71" t="s">
        <v>3</v>
      </c>
      <c r="Q25" s="75" t="s">
        <v>143</v>
      </c>
      <c r="R25" s="3"/>
    </row>
    <row r="26" ht="15.75" customHeight="1">
      <c r="D26" s="76" t="s">
        <v>6</v>
      </c>
      <c r="E26" s="77" t="s">
        <v>144</v>
      </c>
      <c r="F26" s="3"/>
      <c r="H26" s="76" t="s">
        <v>6</v>
      </c>
      <c r="I26" s="78" t="s">
        <v>145</v>
      </c>
      <c r="J26" s="3"/>
      <c r="L26" s="76" t="s">
        <v>6</v>
      </c>
      <c r="M26" s="79" t="s">
        <v>146</v>
      </c>
      <c r="N26" s="3"/>
      <c r="P26" s="76" t="s">
        <v>6</v>
      </c>
      <c r="Q26" s="80" t="s">
        <v>147</v>
      </c>
      <c r="R26" s="3"/>
    </row>
    <row r="27" ht="15.75" customHeight="1">
      <c r="D27" s="81" t="s">
        <v>9</v>
      </c>
      <c r="E27" s="77" t="s">
        <v>119</v>
      </c>
      <c r="F27" s="3"/>
      <c r="H27" s="81" t="s">
        <v>9</v>
      </c>
      <c r="I27" s="78" t="s">
        <v>148</v>
      </c>
      <c r="J27" s="3"/>
      <c r="L27" s="81" t="s">
        <v>9</v>
      </c>
      <c r="M27" s="79" t="s">
        <v>149</v>
      </c>
      <c r="N27" s="3"/>
      <c r="P27" s="81" t="s">
        <v>9</v>
      </c>
      <c r="Q27" s="80" t="s">
        <v>150</v>
      </c>
      <c r="R27" s="3"/>
    </row>
    <row r="28" ht="15.75" customHeight="1">
      <c r="D28" s="82" t="s">
        <v>12</v>
      </c>
      <c r="E28" s="77" t="s">
        <v>151</v>
      </c>
      <c r="F28" s="3"/>
      <c r="H28" s="82" t="s">
        <v>12</v>
      </c>
      <c r="I28" s="78" t="s">
        <v>152</v>
      </c>
      <c r="J28" s="3"/>
      <c r="L28" s="82" t="s">
        <v>12</v>
      </c>
      <c r="M28" s="79" t="s">
        <v>153</v>
      </c>
      <c r="N28" s="3"/>
      <c r="P28" s="82" t="s">
        <v>12</v>
      </c>
      <c r="Q28" s="80" t="s">
        <v>154</v>
      </c>
      <c r="R28" s="3"/>
    </row>
    <row r="29" ht="15.75" customHeight="1"/>
    <row r="30" ht="15.75" customHeight="1"/>
    <row r="31" ht="15.75" customHeight="1">
      <c r="D31" s="30" t="s">
        <v>155</v>
      </c>
      <c r="E31" s="2"/>
      <c r="F31" s="3"/>
      <c r="H31" s="30" t="s">
        <v>156</v>
      </c>
      <c r="I31" s="2"/>
      <c r="J31" s="3"/>
      <c r="L31" s="30" t="s">
        <v>157</v>
      </c>
      <c r="M31" s="2"/>
      <c r="N31" s="3"/>
      <c r="P31" s="30" t="s">
        <v>158</v>
      </c>
      <c r="Q31" s="2"/>
      <c r="R31" s="3"/>
    </row>
    <row r="32" ht="15.75" customHeight="1">
      <c r="D32" s="71" t="s">
        <v>3</v>
      </c>
      <c r="E32" s="83" t="s">
        <v>159</v>
      </c>
      <c r="F32" s="3"/>
      <c r="H32" s="71" t="s">
        <v>3</v>
      </c>
      <c r="I32" s="84" t="s">
        <v>160</v>
      </c>
      <c r="J32" s="3"/>
      <c r="L32" s="71" t="s">
        <v>3</v>
      </c>
      <c r="M32" s="85" t="s">
        <v>161</v>
      </c>
      <c r="N32" s="3"/>
      <c r="P32" s="71" t="s">
        <v>3</v>
      </c>
      <c r="Q32" s="86" t="s">
        <v>162</v>
      </c>
      <c r="R32" s="3"/>
    </row>
    <row r="33" ht="15.75" customHeight="1">
      <c r="D33" s="76" t="s">
        <v>6</v>
      </c>
      <c r="E33" s="87" t="s">
        <v>163</v>
      </c>
      <c r="F33" s="3"/>
      <c r="H33" s="76" t="s">
        <v>6</v>
      </c>
      <c r="I33" s="88" t="s">
        <v>164</v>
      </c>
      <c r="J33" s="3"/>
      <c r="L33" s="76" t="s">
        <v>6</v>
      </c>
      <c r="M33" s="89" t="s">
        <v>165</v>
      </c>
      <c r="N33" s="3"/>
      <c r="P33" s="76" t="s">
        <v>6</v>
      </c>
      <c r="Q33" s="90" t="s">
        <v>166</v>
      </c>
      <c r="R33" s="3"/>
    </row>
    <row r="34" ht="15.75" customHeight="1">
      <c r="D34" s="81" t="s">
        <v>9</v>
      </c>
      <c r="E34" s="87" t="s">
        <v>167</v>
      </c>
      <c r="F34" s="3"/>
      <c r="H34" s="81" t="s">
        <v>9</v>
      </c>
      <c r="I34" s="88" t="s">
        <v>168</v>
      </c>
      <c r="J34" s="3"/>
      <c r="L34" s="81" t="s">
        <v>9</v>
      </c>
      <c r="M34" s="89" t="s">
        <v>169</v>
      </c>
      <c r="N34" s="3"/>
      <c r="P34" s="81" t="s">
        <v>9</v>
      </c>
      <c r="Q34" s="90" t="s">
        <v>170</v>
      </c>
      <c r="R34" s="3"/>
    </row>
    <row r="35" ht="15.75" customHeight="1">
      <c r="D35" s="82" t="s">
        <v>12</v>
      </c>
      <c r="E35" s="87" t="s">
        <v>171</v>
      </c>
      <c r="F35" s="3"/>
      <c r="H35" s="82" t="s">
        <v>12</v>
      </c>
      <c r="I35" s="88" t="s">
        <v>172</v>
      </c>
      <c r="J35" s="3"/>
      <c r="L35" s="82" t="s">
        <v>12</v>
      </c>
      <c r="M35" s="89" t="s">
        <v>173</v>
      </c>
      <c r="N35" s="3"/>
      <c r="P35" s="82" t="s">
        <v>12</v>
      </c>
      <c r="Q35" s="90" t="s">
        <v>174</v>
      </c>
      <c r="R35" s="3"/>
    </row>
    <row r="36" ht="15.75" customHeight="1"/>
    <row r="37" ht="15.75" customHeight="1"/>
    <row r="38" ht="15.75" customHeight="1">
      <c r="D38" s="30" t="s">
        <v>175</v>
      </c>
      <c r="E38" s="2"/>
      <c r="F38" s="3"/>
      <c r="H38" s="30" t="s">
        <v>176</v>
      </c>
      <c r="I38" s="2"/>
      <c r="J38" s="3"/>
      <c r="L38" s="30" t="s">
        <v>177</v>
      </c>
      <c r="M38" s="2"/>
      <c r="N38" s="3"/>
      <c r="P38" s="30" t="s">
        <v>178</v>
      </c>
      <c r="Q38" s="2"/>
      <c r="R38" s="3"/>
    </row>
    <row r="39" ht="15.75" customHeight="1">
      <c r="D39" s="71" t="s">
        <v>3</v>
      </c>
      <c r="E39" s="91" t="s">
        <v>179</v>
      </c>
      <c r="F39" s="3"/>
      <c r="H39" s="71" t="s">
        <v>3</v>
      </c>
      <c r="I39" s="92" t="s">
        <v>77</v>
      </c>
      <c r="J39" s="3"/>
      <c r="L39" s="71" t="s">
        <v>3</v>
      </c>
      <c r="M39" s="93" t="s">
        <v>180</v>
      </c>
      <c r="N39" s="3"/>
      <c r="P39" s="71" t="s">
        <v>3</v>
      </c>
      <c r="Q39" s="94" t="s">
        <v>181</v>
      </c>
      <c r="R39" s="3"/>
    </row>
    <row r="40" ht="15.75" customHeight="1">
      <c r="D40" s="76" t="s">
        <v>6</v>
      </c>
      <c r="E40" s="95" t="s">
        <v>182</v>
      </c>
      <c r="F40" s="3"/>
      <c r="H40" s="76" t="s">
        <v>6</v>
      </c>
      <c r="I40" s="96" t="s">
        <v>183</v>
      </c>
      <c r="J40" s="3"/>
      <c r="L40" s="76" t="s">
        <v>6</v>
      </c>
      <c r="M40" s="97" t="s">
        <v>184</v>
      </c>
      <c r="N40" s="3"/>
      <c r="P40" s="76" t="s">
        <v>6</v>
      </c>
      <c r="Q40" s="98" t="s">
        <v>185</v>
      </c>
      <c r="R40" s="3"/>
    </row>
    <row r="41" ht="15.75" customHeight="1">
      <c r="D41" s="81" t="s">
        <v>9</v>
      </c>
      <c r="E41" s="95" t="s">
        <v>186</v>
      </c>
      <c r="F41" s="3"/>
      <c r="H41" s="81" t="s">
        <v>9</v>
      </c>
      <c r="I41" s="96" t="s">
        <v>187</v>
      </c>
      <c r="J41" s="3"/>
      <c r="L41" s="81" t="s">
        <v>9</v>
      </c>
      <c r="M41" s="97" t="s">
        <v>188</v>
      </c>
      <c r="N41" s="3"/>
      <c r="P41" s="81" t="s">
        <v>9</v>
      </c>
      <c r="Q41" s="98" t="s">
        <v>189</v>
      </c>
      <c r="R41" s="3"/>
    </row>
    <row r="42" ht="15.75" customHeight="1">
      <c r="D42" s="82" t="s">
        <v>12</v>
      </c>
      <c r="E42" s="95" t="s">
        <v>190</v>
      </c>
      <c r="F42" s="3"/>
      <c r="H42" s="82" t="s">
        <v>12</v>
      </c>
      <c r="I42" s="96" t="s">
        <v>191</v>
      </c>
      <c r="J42" s="3"/>
      <c r="L42" s="82" t="s">
        <v>12</v>
      </c>
      <c r="M42" s="97" t="s">
        <v>192</v>
      </c>
      <c r="N42" s="3"/>
      <c r="P42" s="82" t="s">
        <v>12</v>
      </c>
      <c r="Q42" s="98" t="s">
        <v>193</v>
      </c>
      <c r="R42" s="3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1">
    <mergeCell ref="N3:O3"/>
    <mergeCell ref="P3:Q3"/>
    <mergeCell ref="R3:S3"/>
    <mergeCell ref="T3:U3"/>
    <mergeCell ref="V3:W3"/>
    <mergeCell ref="X3:Y3"/>
    <mergeCell ref="A1:AM1"/>
    <mergeCell ref="B2:C2"/>
    <mergeCell ref="D2:AA2"/>
    <mergeCell ref="AB2:AM2"/>
    <mergeCell ref="D3:E3"/>
    <mergeCell ref="F3:G3"/>
    <mergeCell ref="H3:I3"/>
    <mergeCell ref="Z3:AA3"/>
    <mergeCell ref="J3:K3"/>
    <mergeCell ref="L3:M3"/>
    <mergeCell ref="A17:C17"/>
    <mergeCell ref="A18:AM18"/>
    <mergeCell ref="D20:Q20"/>
    <mergeCell ref="D21:Q21"/>
    <mergeCell ref="D23:Q23"/>
    <mergeCell ref="D24:F24"/>
    <mergeCell ref="H24:J24"/>
    <mergeCell ref="L24:N24"/>
    <mergeCell ref="P24:R24"/>
    <mergeCell ref="I25:J25"/>
    <mergeCell ref="M25:N25"/>
    <mergeCell ref="Q25:R25"/>
    <mergeCell ref="Q26:R26"/>
    <mergeCell ref="Q27:R27"/>
    <mergeCell ref="I41:J41"/>
    <mergeCell ref="I42:J42"/>
    <mergeCell ref="E39:F39"/>
    <mergeCell ref="E40:F40"/>
    <mergeCell ref="I40:J40"/>
    <mergeCell ref="M40:N40"/>
    <mergeCell ref="E41:F41"/>
    <mergeCell ref="M41:N41"/>
    <mergeCell ref="E42:F42"/>
    <mergeCell ref="M42:N42"/>
    <mergeCell ref="E25:F25"/>
    <mergeCell ref="E26:F26"/>
    <mergeCell ref="I26:J26"/>
    <mergeCell ref="M26:N26"/>
    <mergeCell ref="E27:F27"/>
    <mergeCell ref="M27:N27"/>
    <mergeCell ref="E28:F28"/>
    <mergeCell ref="I27:J27"/>
    <mergeCell ref="I28:J28"/>
    <mergeCell ref="D31:F31"/>
    <mergeCell ref="H31:J31"/>
    <mergeCell ref="L31:N31"/>
    <mergeCell ref="I32:J32"/>
    <mergeCell ref="M32:N32"/>
    <mergeCell ref="M34:N34"/>
    <mergeCell ref="M35:N35"/>
    <mergeCell ref="M28:N28"/>
    <mergeCell ref="Q28:R28"/>
    <mergeCell ref="P31:R31"/>
    <mergeCell ref="Q32:R32"/>
    <mergeCell ref="M33:N33"/>
    <mergeCell ref="Q33:R33"/>
    <mergeCell ref="Q34:R34"/>
    <mergeCell ref="Q35:R35"/>
    <mergeCell ref="E32:F32"/>
    <mergeCell ref="E33:F33"/>
    <mergeCell ref="I33:J33"/>
    <mergeCell ref="E34:F34"/>
    <mergeCell ref="I34:J34"/>
    <mergeCell ref="E35:F35"/>
    <mergeCell ref="I35:J35"/>
    <mergeCell ref="D38:F38"/>
    <mergeCell ref="H38:J38"/>
    <mergeCell ref="L38:N38"/>
    <mergeCell ref="P38:R38"/>
    <mergeCell ref="I39:J39"/>
    <mergeCell ref="M39:N39"/>
    <mergeCell ref="Q39:R39"/>
    <mergeCell ref="Q40:R40"/>
    <mergeCell ref="Q41:R41"/>
    <mergeCell ref="Q42:R42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E75B6"/>
    <pageSetUpPr/>
  </sheetPr>
  <sheetViews>
    <sheetView workbookViewId="0">
      <pane xSplit="6.0" ySplit="4.0" topLeftCell="G5" activePane="bottomRight" state="frozen"/>
      <selection activeCell="G1" sqref="G1" pane="topRight"/>
      <selection activeCell="A5" sqref="A5" pane="bottomLeft"/>
      <selection activeCell="G5" sqref="G5" pane="bottomRight"/>
    </sheetView>
  </sheetViews>
  <sheetFormatPr customHeight="1" defaultColWidth="14.43" defaultRowHeight="15.0"/>
  <cols>
    <col customWidth="1" min="1" max="1" width="8.0"/>
    <col customWidth="1" min="2" max="3" width="14.0"/>
    <col customWidth="1" min="4" max="4" width="8.86"/>
    <col customWidth="1" min="5" max="5" width="9.57"/>
    <col customWidth="1" min="6" max="6" width="14.0"/>
    <col customWidth="1" min="7" max="8" width="5.0"/>
    <col customWidth="1" min="9" max="9" width="12.0"/>
    <col customWidth="1" min="10" max="12" width="5.0"/>
    <col customWidth="1" min="13" max="13" width="12.0"/>
    <col customWidth="1" min="14" max="16" width="5.0"/>
    <col customWidth="1" min="17" max="17" width="12.0"/>
    <col customWidth="1" min="18" max="20" width="5.0"/>
    <col customWidth="1" min="21" max="21" width="12.0"/>
    <col customWidth="1" min="22" max="24" width="5.0"/>
    <col customWidth="1" min="25" max="25" width="12.0"/>
    <col customWidth="1" min="26" max="28" width="5.0"/>
    <col customWidth="1" min="29" max="29" width="12.0"/>
    <col customWidth="1" min="30" max="32" width="5.0"/>
    <col customWidth="1" min="33" max="33" width="12.0"/>
    <col customWidth="1" min="34" max="36" width="5.0"/>
    <col customWidth="1" min="37" max="37" width="12.0"/>
    <col customWidth="1" min="38" max="40" width="5.0"/>
    <col customWidth="1" min="41" max="41" width="12.0"/>
    <col customWidth="1" min="42" max="44" width="5.0"/>
    <col customWidth="1" min="45" max="45" width="12.0"/>
    <col customWidth="1" min="46" max="48" width="5.0"/>
    <col customWidth="1" min="49" max="49" width="12.0"/>
    <col customWidth="1" min="50" max="52" width="5.0"/>
    <col customWidth="1" min="53" max="53" width="12.0"/>
    <col customWidth="1" min="54" max="54" width="5.0"/>
  </cols>
  <sheetData>
    <row r="1" ht="27.75" customHeight="1">
      <c r="A1" s="99" t="s">
        <v>194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3"/>
    </row>
    <row r="2" ht="13.5" customHeight="1">
      <c r="A2" s="100" t="s">
        <v>195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3"/>
    </row>
    <row r="3" ht="19.5" customHeight="1">
      <c r="A3" s="46" t="s">
        <v>196</v>
      </c>
      <c r="B3" s="39" t="s">
        <v>111</v>
      </c>
      <c r="C3" s="39" t="s">
        <v>112</v>
      </c>
      <c r="D3" s="39" t="s">
        <v>197</v>
      </c>
      <c r="E3" s="39" t="s">
        <v>198</v>
      </c>
      <c r="F3" s="65" t="s">
        <v>199</v>
      </c>
      <c r="G3" s="101" t="str">
        <f>Standings!B20</f>
        <v>Test</v>
      </c>
      <c r="H3" s="2"/>
      <c r="I3" s="3"/>
      <c r="J3" s="66" t="s">
        <v>116</v>
      </c>
      <c r="K3" s="101" t="str">
        <f>Standings!B21</f>
        <v>Player 2</v>
      </c>
      <c r="L3" s="2"/>
      <c r="M3" s="3"/>
      <c r="N3" s="66" t="s">
        <v>116</v>
      </c>
      <c r="O3" s="101" t="str">
        <f>Standings!B22</f>
        <v>Player 3</v>
      </c>
      <c r="P3" s="2"/>
      <c r="Q3" s="3"/>
      <c r="R3" s="66" t="s">
        <v>116</v>
      </c>
      <c r="S3" s="101" t="str">
        <f>Standings!B23</f>
        <v>Player 4</v>
      </c>
      <c r="T3" s="2"/>
      <c r="U3" s="3"/>
      <c r="V3" s="66" t="s">
        <v>116</v>
      </c>
      <c r="W3" s="101" t="str">
        <f>Standings!B24</f>
        <v>Player 5</v>
      </c>
      <c r="X3" s="2"/>
      <c r="Y3" s="3"/>
      <c r="Z3" s="66" t="s">
        <v>116</v>
      </c>
      <c r="AA3" s="101" t="str">
        <f>Standings!B25</f>
        <v>Player 6</v>
      </c>
      <c r="AB3" s="2"/>
      <c r="AC3" s="3"/>
      <c r="AD3" s="66" t="s">
        <v>116</v>
      </c>
      <c r="AE3" s="101" t="str">
        <f>Standings!B26</f>
        <v>Player 7</v>
      </c>
      <c r="AF3" s="2"/>
      <c r="AG3" s="3"/>
      <c r="AH3" s="66" t="s">
        <v>116</v>
      </c>
      <c r="AI3" s="101" t="str">
        <f>Standings!B27</f>
        <v>Player 8</v>
      </c>
      <c r="AJ3" s="2"/>
      <c r="AK3" s="3"/>
      <c r="AL3" s="66" t="s">
        <v>116</v>
      </c>
      <c r="AM3" s="101" t="str">
        <f>Standings!B28</f>
        <v>Player 9</v>
      </c>
      <c r="AN3" s="2"/>
      <c r="AO3" s="3"/>
      <c r="AP3" s="66" t="s">
        <v>116</v>
      </c>
      <c r="AQ3" s="101" t="str">
        <f>Standings!B29</f>
        <v>Player 10</v>
      </c>
      <c r="AR3" s="2"/>
      <c r="AS3" s="3"/>
      <c r="AT3" s="66" t="s">
        <v>116</v>
      </c>
      <c r="AU3" s="101" t="str">
        <f>Standings!B30</f>
        <v>Player 11</v>
      </c>
      <c r="AV3" s="2"/>
      <c r="AW3" s="3"/>
      <c r="AX3" s="66" t="s">
        <v>116</v>
      </c>
      <c r="AY3" s="101" t="str">
        <f>Standings!B31</f>
        <v>Player 12</v>
      </c>
      <c r="AZ3" s="2"/>
      <c r="BA3" s="3"/>
      <c r="BB3" s="66" t="s">
        <v>116</v>
      </c>
    </row>
    <row r="4" ht="13.5" customHeight="1">
      <c r="A4" s="66" t="s">
        <v>200</v>
      </c>
      <c r="B4" s="40" t="s">
        <v>74</v>
      </c>
      <c r="C4" s="40" t="s">
        <v>74</v>
      </c>
      <c r="D4" s="40" t="s">
        <v>74</v>
      </c>
      <c r="E4" s="40" t="s">
        <v>74</v>
      </c>
      <c r="F4" s="40" t="s">
        <v>74</v>
      </c>
      <c r="G4" s="67" t="s">
        <v>201</v>
      </c>
      <c r="H4" s="67" t="s">
        <v>202</v>
      </c>
      <c r="I4" s="102" t="s">
        <v>203</v>
      </c>
      <c r="J4" s="66" t="s">
        <v>116</v>
      </c>
      <c r="K4" s="67" t="s">
        <v>201</v>
      </c>
      <c r="L4" s="67" t="s">
        <v>202</v>
      </c>
      <c r="M4" s="102" t="s">
        <v>203</v>
      </c>
      <c r="N4" s="66" t="s">
        <v>116</v>
      </c>
      <c r="O4" s="67" t="s">
        <v>201</v>
      </c>
      <c r="P4" s="67" t="s">
        <v>202</v>
      </c>
      <c r="Q4" s="102" t="s">
        <v>203</v>
      </c>
      <c r="R4" s="66" t="s">
        <v>116</v>
      </c>
      <c r="S4" s="67" t="s">
        <v>201</v>
      </c>
      <c r="T4" s="67" t="s">
        <v>202</v>
      </c>
      <c r="U4" s="102" t="s">
        <v>203</v>
      </c>
      <c r="V4" s="66" t="s">
        <v>116</v>
      </c>
      <c r="W4" s="67" t="s">
        <v>201</v>
      </c>
      <c r="X4" s="67" t="s">
        <v>202</v>
      </c>
      <c r="Y4" s="102" t="s">
        <v>203</v>
      </c>
      <c r="Z4" s="66" t="s">
        <v>116</v>
      </c>
      <c r="AA4" s="67" t="s">
        <v>201</v>
      </c>
      <c r="AB4" s="67" t="s">
        <v>202</v>
      </c>
      <c r="AC4" s="102" t="s">
        <v>203</v>
      </c>
      <c r="AD4" s="66" t="s">
        <v>116</v>
      </c>
      <c r="AE4" s="67" t="s">
        <v>201</v>
      </c>
      <c r="AF4" s="67" t="s">
        <v>202</v>
      </c>
      <c r="AG4" s="102" t="s">
        <v>203</v>
      </c>
      <c r="AH4" s="66" t="s">
        <v>116</v>
      </c>
      <c r="AI4" s="67" t="s">
        <v>201</v>
      </c>
      <c r="AJ4" s="67" t="s">
        <v>202</v>
      </c>
      <c r="AK4" s="102" t="s">
        <v>203</v>
      </c>
      <c r="AL4" s="66" t="s">
        <v>116</v>
      </c>
      <c r="AM4" s="67" t="s">
        <v>201</v>
      </c>
      <c r="AN4" s="67" t="s">
        <v>202</v>
      </c>
      <c r="AO4" s="102" t="s">
        <v>203</v>
      </c>
      <c r="AP4" s="66" t="s">
        <v>116</v>
      </c>
      <c r="AQ4" s="67" t="s">
        <v>201</v>
      </c>
      <c r="AR4" s="67" t="s">
        <v>202</v>
      </c>
      <c r="AS4" s="102" t="s">
        <v>203</v>
      </c>
      <c r="AT4" s="66" t="s">
        <v>116</v>
      </c>
      <c r="AU4" s="67" t="s">
        <v>201</v>
      </c>
      <c r="AV4" s="67" t="s">
        <v>202</v>
      </c>
      <c r="AW4" s="102" t="s">
        <v>203</v>
      </c>
      <c r="AX4" s="66" t="s">
        <v>116</v>
      </c>
      <c r="AY4" s="67" t="s">
        <v>201</v>
      </c>
      <c r="AZ4" s="67" t="s">
        <v>202</v>
      </c>
      <c r="BA4" s="102" t="s">
        <v>203</v>
      </c>
      <c r="BB4" s="66" t="s">
        <v>116</v>
      </c>
    </row>
    <row r="5" ht="18.0" customHeight="1">
      <c r="A5" s="51">
        <v>1.0</v>
      </c>
      <c r="B5" s="43" t="s">
        <v>118</v>
      </c>
      <c r="C5" s="43" t="s">
        <v>141</v>
      </c>
      <c r="D5" s="43">
        <v>3.0</v>
      </c>
      <c r="E5" s="43">
        <v>0.0</v>
      </c>
      <c r="F5" s="103" t="str">
        <f t="shared" ref="F5:F20" si="1">IF(OR(D5="",E5=""),"",IF(D5&gt;E5,B5,IF(E5&gt;D5,C5,"")))</f>
        <v>Mexico</v>
      </c>
      <c r="G5" s="44">
        <v>2.0</v>
      </c>
      <c r="H5" s="44">
        <v>0.0</v>
      </c>
      <c r="I5" s="44" t="s">
        <v>118</v>
      </c>
      <c r="J5" s="47">
        <f t="shared" ref="J5:J20" si="2">IF(F5="",0,IF(I5="",0,IF(TRIM(I5)=TRIM(F5),3,0))+IF(AND(D5&lt;&gt;"",E5&lt;&gt;"",G5=D5,H5=E5),3,0))</f>
        <v>3</v>
      </c>
      <c r="K5" s="45"/>
      <c r="L5" s="45"/>
      <c r="M5" s="45"/>
      <c r="N5" s="47">
        <f t="shared" ref="N5:N20" si="3">IF(F5="",0,IF(M5="",0,IF(TRIM(M5)=TRIM(F5),3,0))+IF(AND(D5&lt;&gt;"",E5&lt;&gt;"",K5=D5,L5=E5),3,0))</f>
        <v>0</v>
      </c>
      <c r="O5" s="45"/>
      <c r="P5" s="45"/>
      <c r="Q5" s="45"/>
      <c r="R5" s="47">
        <f t="shared" ref="R5:R20" si="4">IF(F5="",0,IF(Q5="",0,IF(TRIM(Q5)=TRIM(F5),3,0))+IF(AND(D5&lt;&gt;"",E5&lt;&gt;"",O5=D5,P5=E5),3,0))</f>
        <v>0</v>
      </c>
      <c r="S5" s="45"/>
      <c r="T5" s="45"/>
      <c r="U5" s="45"/>
      <c r="V5" s="47">
        <f t="shared" ref="V5:V20" si="5">IF(F5="",0,IF(U5="",0,IF(TRIM(U5)=TRIM(F5),3,0))+IF(AND(D5&lt;&gt;"",E5&lt;&gt;"",S5=D5,T5=E5),3,0))</f>
        <v>0</v>
      </c>
      <c r="W5" s="45"/>
      <c r="X5" s="45"/>
      <c r="Y5" s="45"/>
      <c r="Z5" s="47">
        <f t="shared" ref="Z5:Z20" si="6">IF(F5="",0,IF(Y5="",0,IF(TRIM(Y5)=TRIM(F5),3,0))+IF(AND(D5&lt;&gt;"",E5&lt;&gt;"",W5=D5,X5=E5),3,0))</f>
        <v>0</v>
      </c>
      <c r="AA5" s="45"/>
      <c r="AB5" s="45"/>
      <c r="AC5" s="45"/>
      <c r="AD5" s="47">
        <f t="shared" ref="AD5:AD20" si="7">IF(F5="",0,IF(AC5="",0,IF(TRIM(AC5)=TRIM(F5),3,0))+IF(AND(D5&lt;&gt;"",E5&lt;&gt;"",AA5=D5,AB5=E5),3,0))</f>
        <v>0</v>
      </c>
      <c r="AE5" s="45"/>
      <c r="AF5" s="45"/>
      <c r="AG5" s="45"/>
      <c r="AH5" s="47">
        <f t="shared" ref="AH5:AH20" si="8">IF(F5="",0,IF(AG5="",0,IF(TRIM(AG5)=TRIM(F5),3,0))+IF(AND(D5&lt;&gt;"",E5&lt;&gt;"",AE5=D5,AF5=E5),3,0))</f>
        <v>0</v>
      </c>
      <c r="AI5" s="45"/>
      <c r="AJ5" s="45"/>
      <c r="AK5" s="45"/>
      <c r="AL5" s="47">
        <f t="shared" ref="AL5:AL20" si="9">IF(F5="",0,IF(AK5="",0,IF(TRIM(AK5)=TRIM(F5),3,0))+IF(AND(D5&lt;&gt;"",E5&lt;&gt;"",AI5=D5,AJ5=E5),3,0))</f>
        <v>0</v>
      </c>
      <c r="AM5" s="45"/>
      <c r="AN5" s="45"/>
      <c r="AO5" s="45"/>
      <c r="AP5" s="47">
        <f t="shared" ref="AP5:AP20" si="10">IF(F5="",0,IF(AO5="",0,IF(TRIM(AO5)=TRIM(F5),3,0))+IF(AND(D5&lt;&gt;"",E5&lt;&gt;"",AM5=D5,AN5=E5),3,0))</f>
        <v>0</v>
      </c>
      <c r="AQ5" s="45"/>
      <c r="AR5" s="45"/>
      <c r="AS5" s="45"/>
      <c r="AT5" s="47">
        <f t="shared" ref="AT5:AT20" si="11">IF(F5="",0,IF(AS5="",0,IF(TRIM(AS5)=TRIM(F5),3,0))+IF(AND(D5&lt;&gt;"",E5&lt;&gt;"",AQ5=D5,AR5=E5),3,0))</f>
        <v>0</v>
      </c>
      <c r="AU5" s="45"/>
      <c r="AV5" s="45"/>
      <c r="AW5" s="45"/>
      <c r="AX5" s="47">
        <f t="shared" ref="AX5:AX20" si="12">IF(F5="",0,IF(AW5="",0,IF(TRIM(AW5)=TRIM(F5),3,0))+IF(AND(D5&lt;&gt;"",E5&lt;&gt;"",AU5=D5,AV5=E5),3,0))</f>
        <v>0</v>
      </c>
      <c r="AY5" s="45"/>
      <c r="AZ5" s="45"/>
      <c r="BA5" s="45"/>
      <c r="BB5" s="47">
        <f t="shared" ref="BB5:BB20" si="13">IF(F5="",0,IF(BA5="",0,IF(TRIM(BA5)=TRIM(F5),3,0))+IF(AND(D5&lt;&gt;"",E5&lt;&gt;"",AY5=D5,AZ5=E5),3,0))</f>
        <v>0</v>
      </c>
    </row>
    <row r="6" ht="18.0" customHeight="1">
      <c r="A6" s="54">
        <v>2.0</v>
      </c>
      <c r="B6" s="68"/>
      <c r="C6" s="68"/>
      <c r="D6" s="68"/>
      <c r="E6" s="68"/>
      <c r="F6" s="103" t="str">
        <f t="shared" si="1"/>
        <v/>
      </c>
      <c r="G6" s="45"/>
      <c r="H6" s="45"/>
      <c r="I6" s="45"/>
      <c r="J6" s="56">
        <f t="shared" si="2"/>
        <v>0</v>
      </c>
      <c r="K6" s="45"/>
      <c r="L6" s="45"/>
      <c r="M6" s="45"/>
      <c r="N6" s="56">
        <f t="shared" si="3"/>
        <v>0</v>
      </c>
      <c r="O6" s="45"/>
      <c r="P6" s="45"/>
      <c r="Q6" s="45"/>
      <c r="R6" s="56">
        <f t="shared" si="4"/>
        <v>0</v>
      </c>
      <c r="S6" s="45"/>
      <c r="T6" s="45"/>
      <c r="U6" s="45"/>
      <c r="V6" s="56">
        <f t="shared" si="5"/>
        <v>0</v>
      </c>
      <c r="W6" s="45"/>
      <c r="X6" s="45"/>
      <c r="Y6" s="45"/>
      <c r="Z6" s="56">
        <f t="shared" si="6"/>
        <v>0</v>
      </c>
      <c r="AA6" s="45"/>
      <c r="AB6" s="45"/>
      <c r="AC6" s="45"/>
      <c r="AD6" s="56">
        <f t="shared" si="7"/>
        <v>0</v>
      </c>
      <c r="AE6" s="45"/>
      <c r="AF6" s="45"/>
      <c r="AG6" s="45"/>
      <c r="AH6" s="56">
        <f t="shared" si="8"/>
        <v>0</v>
      </c>
      <c r="AI6" s="45"/>
      <c r="AJ6" s="45"/>
      <c r="AK6" s="45"/>
      <c r="AL6" s="56">
        <f t="shared" si="9"/>
        <v>0</v>
      </c>
      <c r="AM6" s="45"/>
      <c r="AN6" s="45"/>
      <c r="AO6" s="45"/>
      <c r="AP6" s="56">
        <f t="shared" si="10"/>
        <v>0</v>
      </c>
      <c r="AQ6" s="45"/>
      <c r="AR6" s="45"/>
      <c r="AS6" s="45"/>
      <c r="AT6" s="56">
        <f t="shared" si="11"/>
        <v>0</v>
      </c>
      <c r="AU6" s="45"/>
      <c r="AV6" s="45"/>
      <c r="AW6" s="45"/>
      <c r="AX6" s="56">
        <f t="shared" si="12"/>
        <v>0</v>
      </c>
      <c r="AY6" s="45"/>
      <c r="AZ6" s="45"/>
      <c r="BA6" s="45"/>
      <c r="BB6" s="56">
        <f t="shared" si="13"/>
        <v>0</v>
      </c>
    </row>
    <row r="7" ht="18.0" customHeight="1">
      <c r="A7" s="51">
        <v>3.0</v>
      </c>
      <c r="B7" s="68"/>
      <c r="C7" s="68"/>
      <c r="D7" s="68"/>
      <c r="E7" s="68"/>
      <c r="F7" s="103" t="str">
        <f t="shared" si="1"/>
        <v/>
      </c>
      <c r="G7" s="45"/>
      <c r="H7" s="45"/>
      <c r="I7" s="45"/>
      <c r="J7" s="47">
        <f t="shared" si="2"/>
        <v>0</v>
      </c>
      <c r="K7" s="45"/>
      <c r="L7" s="45"/>
      <c r="M7" s="45"/>
      <c r="N7" s="47">
        <f t="shared" si="3"/>
        <v>0</v>
      </c>
      <c r="O7" s="45"/>
      <c r="P7" s="45"/>
      <c r="Q7" s="45"/>
      <c r="R7" s="47">
        <f t="shared" si="4"/>
        <v>0</v>
      </c>
      <c r="S7" s="45"/>
      <c r="T7" s="45"/>
      <c r="U7" s="45"/>
      <c r="V7" s="47">
        <f t="shared" si="5"/>
        <v>0</v>
      </c>
      <c r="W7" s="45"/>
      <c r="X7" s="45"/>
      <c r="Y7" s="45"/>
      <c r="Z7" s="47">
        <f t="shared" si="6"/>
        <v>0</v>
      </c>
      <c r="AA7" s="45"/>
      <c r="AB7" s="45"/>
      <c r="AC7" s="45"/>
      <c r="AD7" s="47">
        <f t="shared" si="7"/>
        <v>0</v>
      </c>
      <c r="AE7" s="45"/>
      <c r="AF7" s="45"/>
      <c r="AG7" s="45"/>
      <c r="AH7" s="47">
        <f t="shared" si="8"/>
        <v>0</v>
      </c>
      <c r="AI7" s="45"/>
      <c r="AJ7" s="45"/>
      <c r="AK7" s="45"/>
      <c r="AL7" s="47">
        <f t="shared" si="9"/>
        <v>0</v>
      </c>
      <c r="AM7" s="45"/>
      <c r="AN7" s="45"/>
      <c r="AO7" s="45"/>
      <c r="AP7" s="47">
        <f t="shared" si="10"/>
        <v>0</v>
      </c>
      <c r="AQ7" s="45"/>
      <c r="AR7" s="45"/>
      <c r="AS7" s="45"/>
      <c r="AT7" s="47">
        <f t="shared" si="11"/>
        <v>0</v>
      </c>
      <c r="AU7" s="45"/>
      <c r="AV7" s="45"/>
      <c r="AW7" s="45"/>
      <c r="AX7" s="47">
        <f t="shared" si="12"/>
        <v>0</v>
      </c>
      <c r="AY7" s="45"/>
      <c r="AZ7" s="45"/>
      <c r="BA7" s="45"/>
      <c r="BB7" s="47">
        <f t="shared" si="13"/>
        <v>0</v>
      </c>
    </row>
    <row r="8" ht="18.0" customHeight="1">
      <c r="A8" s="54">
        <v>4.0</v>
      </c>
      <c r="B8" s="68"/>
      <c r="C8" s="68"/>
      <c r="D8" s="68"/>
      <c r="E8" s="68"/>
      <c r="F8" s="103" t="str">
        <f t="shared" si="1"/>
        <v/>
      </c>
      <c r="G8" s="45"/>
      <c r="H8" s="45"/>
      <c r="I8" s="45"/>
      <c r="J8" s="56">
        <f t="shared" si="2"/>
        <v>0</v>
      </c>
      <c r="K8" s="45"/>
      <c r="L8" s="45"/>
      <c r="M8" s="45"/>
      <c r="N8" s="56">
        <f t="shared" si="3"/>
        <v>0</v>
      </c>
      <c r="O8" s="45"/>
      <c r="P8" s="45"/>
      <c r="Q8" s="45"/>
      <c r="R8" s="56">
        <f t="shared" si="4"/>
        <v>0</v>
      </c>
      <c r="S8" s="45"/>
      <c r="T8" s="45"/>
      <c r="U8" s="45"/>
      <c r="V8" s="56">
        <f t="shared" si="5"/>
        <v>0</v>
      </c>
      <c r="W8" s="45"/>
      <c r="X8" s="45"/>
      <c r="Y8" s="45"/>
      <c r="Z8" s="56">
        <f t="shared" si="6"/>
        <v>0</v>
      </c>
      <c r="AA8" s="45"/>
      <c r="AB8" s="45"/>
      <c r="AC8" s="45"/>
      <c r="AD8" s="56">
        <f t="shared" si="7"/>
        <v>0</v>
      </c>
      <c r="AE8" s="45"/>
      <c r="AF8" s="45"/>
      <c r="AG8" s="45"/>
      <c r="AH8" s="56">
        <f t="shared" si="8"/>
        <v>0</v>
      </c>
      <c r="AI8" s="45"/>
      <c r="AJ8" s="45"/>
      <c r="AK8" s="45"/>
      <c r="AL8" s="56">
        <f t="shared" si="9"/>
        <v>0</v>
      </c>
      <c r="AM8" s="45"/>
      <c r="AN8" s="45"/>
      <c r="AO8" s="45"/>
      <c r="AP8" s="56">
        <f t="shared" si="10"/>
        <v>0</v>
      </c>
      <c r="AQ8" s="45"/>
      <c r="AR8" s="45"/>
      <c r="AS8" s="45"/>
      <c r="AT8" s="56">
        <f t="shared" si="11"/>
        <v>0</v>
      </c>
      <c r="AU8" s="45"/>
      <c r="AV8" s="45"/>
      <c r="AW8" s="45"/>
      <c r="AX8" s="56">
        <f t="shared" si="12"/>
        <v>0</v>
      </c>
      <c r="AY8" s="45"/>
      <c r="AZ8" s="45"/>
      <c r="BA8" s="45"/>
      <c r="BB8" s="56">
        <f t="shared" si="13"/>
        <v>0</v>
      </c>
    </row>
    <row r="9" ht="18.0" customHeight="1">
      <c r="A9" s="51">
        <v>5.0</v>
      </c>
      <c r="B9" s="68"/>
      <c r="C9" s="68"/>
      <c r="D9" s="68"/>
      <c r="E9" s="68"/>
      <c r="F9" s="103" t="str">
        <f t="shared" si="1"/>
        <v/>
      </c>
      <c r="G9" s="45"/>
      <c r="H9" s="45"/>
      <c r="I9" s="45"/>
      <c r="J9" s="47">
        <f t="shared" si="2"/>
        <v>0</v>
      </c>
      <c r="K9" s="45"/>
      <c r="L9" s="45"/>
      <c r="M9" s="45"/>
      <c r="N9" s="47">
        <f t="shared" si="3"/>
        <v>0</v>
      </c>
      <c r="O9" s="45"/>
      <c r="P9" s="45"/>
      <c r="Q9" s="45"/>
      <c r="R9" s="47">
        <f t="shared" si="4"/>
        <v>0</v>
      </c>
      <c r="S9" s="45"/>
      <c r="T9" s="45"/>
      <c r="U9" s="45"/>
      <c r="V9" s="47">
        <f t="shared" si="5"/>
        <v>0</v>
      </c>
      <c r="W9" s="45"/>
      <c r="X9" s="45"/>
      <c r="Y9" s="45"/>
      <c r="Z9" s="47">
        <f t="shared" si="6"/>
        <v>0</v>
      </c>
      <c r="AA9" s="45"/>
      <c r="AB9" s="45"/>
      <c r="AC9" s="45"/>
      <c r="AD9" s="47">
        <f t="shared" si="7"/>
        <v>0</v>
      </c>
      <c r="AE9" s="45"/>
      <c r="AF9" s="45"/>
      <c r="AG9" s="45"/>
      <c r="AH9" s="47">
        <f t="shared" si="8"/>
        <v>0</v>
      </c>
      <c r="AI9" s="45"/>
      <c r="AJ9" s="45"/>
      <c r="AK9" s="45"/>
      <c r="AL9" s="47">
        <f t="shared" si="9"/>
        <v>0</v>
      </c>
      <c r="AM9" s="45"/>
      <c r="AN9" s="45"/>
      <c r="AO9" s="45"/>
      <c r="AP9" s="47">
        <f t="shared" si="10"/>
        <v>0</v>
      </c>
      <c r="AQ9" s="45"/>
      <c r="AR9" s="45"/>
      <c r="AS9" s="45"/>
      <c r="AT9" s="47">
        <f t="shared" si="11"/>
        <v>0</v>
      </c>
      <c r="AU9" s="45"/>
      <c r="AV9" s="45"/>
      <c r="AW9" s="45"/>
      <c r="AX9" s="47">
        <f t="shared" si="12"/>
        <v>0</v>
      </c>
      <c r="AY9" s="45"/>
      <c r="AZ9" s="45"/>
      <c r="BA9" s="45"/>
      <c r="BB9" s="47">
        <f t="shared" si="13"/>
        <v>0</v>
      </c>
    </row>
    <row r="10" ht="18.0" customHeight="1">
      <c r="A10" s="54">
        <v>6.0</v>
      </c>
      <c r="B10" s="68"/>
      <c r="C10" s="68"/>
      <c r="D10" s="68"/>
      <c r="E10" s="68"/>
      <c r="F10" s="103" t="str">
        <f t="shared" si="1"/>
        <v/>
      </c>
      <c r="G10" s="45"/>
      <c r="H10" s="45"/>
      <c r="I10" s="45"/>
      <c r="J10" s="56">
        <f t="shared" si="2"/>
        <v>0</v>
      </c>
      <c r="K10" s="45"/>
      <c r="L10" s="45"/>
      <c r="M10" s="45"/>
      <c r="N10" s="56">
        <f t="shared" si="3"/>
        <v>0</v>
      </c>
      <c r="O10" s="45"/>
      <c r="P10" s="45"/>
      <c r="Q10" s="45"/>
      <c r="R10" s="56">
        <f t="shared" si="4"/>
        <v>0</v>
      </c>
      <c r="S10" s="45"/>
      <c r="T10" s="45"/>
      <c r="U10" s="45"/>
      <c r="V10" s="56">
        <f t="shared" si="5"/>
        <v>0</v>
      </c>
      <c r="W10" s="45"/>
      <c r="X10" s="45"/>
      <c r="Y10" s="45"/>
      <c r="Z10" s="56">
        <f t="shared" si="6"/>
        <v>0</v>
      </c>
      <c r="AA10" s="45"/>
      <c r="AB10" s="45"/>
      <c r="AC10" s="45"/>
      <c r="AD10" s="56">
        <f t="shared" si="7"/>
        <v>0</v>
      </c>
      <c r="AE10" s="45"/>
      <c r="AF10" s="45"/>
      <c r="AG10" s="45"/>
      <c r="AH10" s="56">
        <f t="shared" si="8"/>
        <v>0</v>
      </c>
      <c r="AI10" s="45"/>
      <c r="AJ10" s="45"/>
      <c r="AK10" s="45"/>
      <c r="AL10" s="56">
        <f t="shared" si="9"/>
        <v>0</v>
      </c>
      <c r="AM10" s="45"/>
      <c r="AN10" s="45"/>
      <c r="AO10" s="45"/>
      <c r="AP10" s="56">
        <f t="shared" si="10"/>
        <v>0</v>
      </c>
      <c r="AQ10" s="45"/>
      <c r="AR10" s="45"/>
      <c r="AS10" s="45"/>
      <c r="AT10" s="56">
        <f t="shared" si="11"/>
        <v>0</v>
      </c>
      <c r="AU10" s="45"/>
      <c r="AV10" s="45"/>
      <c r="AW10" s="45"/>
      <c r="AX10" s="56">
        <f t="shared" si="12"/>
        <v>0</v>
      </c>
      <c r="AY10" s="45"/>
      <c r="AZ10" s="45"/>
      <c r="BA10" s="45"/>
      <c r="BB10" s="56">
        <f t="shared" si="13"/>
        <v>0</v>
      </c>
    </row>
    <row r="11" ht="18.0" customHeight="1">
      <c r="A11" s="51">
        <v>7.0</v>
      </c>
      <c r="B11" s="68"/>
      <c r="C11" s="68"/>
      <c r="D11" s="68"/>
      <c r="E11" s="68"/>
      <c r="F11" s="103" t="str">
        <f t="shared" si="1"/>
        <v/>
      </c>
      <c r="G11" s="45"/>
      <c r="H11" s="45"/>
      <c r="I11" s="45"/>
      <c r="J11" s="47">
        <f t="shared" si="2"/>
        <v>0</v>
      </c>
      <c r="K11" s="45"/>
      <c r="L11" s="45"/>
      <c r="M11" s="45"/>
      <c r="N11" s="47">
        <f t="shared" si="3"/>
        <v>0</v>
      </c>
      <c r="O11" s="45"/>
      <c r="P11" s="45"/>
      <c r="Q11" s="45"/>
      <c r="R11" s="47">
        <f t="shared" si="4"/>
        <v>0</v>
      </c>
      <c r="S11" s="45"/>
      <c r="T11" s="45"/>
      <c r="U11" s="45"/>
      <c r="V11" s="47">
        <f t="shared" si="5"/>
        <v>0</v>
      </c>
      <c r="W11" s="45"/>
      <c r="X11" s="45"/>
      <c r="Y11" s="45"/>
      <c r="Z11" s="47">
        <f t="shared" si="6"/>
        <v>0</v>
      </c>
      <c r="AA11" s="45"/>
      <c r="AB11" s="45"/>
      <c r="AC11" s="45"/>
      <c r="AD11" s="47">
        <f t="shared" si="7"/>
        <v>0</v>
      </c>
      <c r="AE11" s="45"/>
      <c r="AF11" s="45"/>
      <c r="AG11" s="45"/>
      <c r="AH11" s="47">
        <f t="shared" si="8"/>
        <v>0</v>
      </c>
      <c r="AI11" s="45"/>
      <c r="AJ11" s="45"/>
      <c r="AK11" s="45"/>
      <c r="AL11" s="47">
        <f t="shared" si="9"/>
        <v>0</v>
      </c>
      <c r="AM11" s="45"/>
      <c r="AN11" s="45"/>
      <c r="AO11" s="45"/>
      <c r="AP11" s="47">
        <f t="shared" si="10"/>
        <v>0</v>
      </c>
      <c r="AQ11" s="45"/>
      <c r="AR11" s="45"/>
      <c r="AS11" s="45"/>
      <c r="AT11" s="47">
        <f t="shared" si="11"/>
        <v>0</v>
      </c>
      <c r="AU11" s="45"/>
      <c r="AV11" s="45"/>
      <c r="AW11" s="45"/>
      <c r="AX11" s="47">
        <f t="shared" si="12"/>
        <v>0</v>
      </c>
      <c r="AY11" s="45"/>
      <c r="AZ11" s="45"/>
      <c r="BA11" s="45"/>
      <c r="BB11" s="47">
        <f t="shared" si="13"/>
        <v>0</v>
      </c>
    </row>
    <row r="12" ht="18.0" customHeight="1">
      <c r="A12" s="54">
        <v>8.0</v>
      </c>
      <c r="B12" s="68"/>
      <c r="C12" s="68"/>
      <c r="D12" s="68"/>
      <c r="E12" s="68"/>
      <c r="F12" s="103" t="str">
        <f t="shared" si="1"/>
        <v/>
      </c>
      <c r="G12" s="45"/>
      <c r="H12" s="45"/>
      <c r="I12" s="45"/>
      <c r="J12" s="56">
        <f t="shared" si="2"/>
        <v>0</v>
      </c>
      <c r="K12" s="45"/>
      <c r="L12" s="45"/>
      <c r="M12" s="45"/>
      <c r="N12" s="56">
        <f t="shared" si="3"/>
        <v>0</v>
      </c>
      <c r="O12" s="45"/>
      <c r="P12" s="45"/>
      <c r="Q12" s="45"/>
      <c r="R12" s="56">
        <f t="shared" si="4"/>
        <v>0</v>
      </c>
      <c r="S12" s="45"/>
      <c r="T12" s="45"/>
      <c r="U12" s="45"/>
      <c r="V12" s="56">
        <f t="shared" si="5"/>
        <v>0</v>
      </c>
      <c r="W12" s="45"/>
      <c r="X12" s="45"/>
      <c r="Y12" s="45"/>
      <c r="Z12" s="56">
        <f t="shared" si="6"/>
        <v>0</v>
      </c>
      <c r="AA12" s="45"/>
      <c r="AB12" s="45"/>
      <c r="AC12" s="45"/>
      <c r="AD12" s="56">
        <f t="shared" si="7"/>
        <v>0</v>
      </c>
      <c r="AE12" s="45"/>
      <c r="AF12" s="45"/>
      <c r="AG12" s="45"/>
      <c r="AH12" s="56">
        <f t="shared" si="8"/>
        <v>0</v>
      </c>
      <c r="AI12" s="45"/>
      <c r="AJ12" s="45"/>
      <c r="AK12" s="45"/>
      <c r="AL12" s="56">
        <f t="shared" si="9"/>
        <v>0</v>
      </c>
      <c r="AM12" s="45"/>
      <c r="AN12" s="45"/>
      <c r="AO12" s="45"/>
      <c r="AP12" s="56">
        <f t="shared" si="10"/>
        <v>0</v>
      </c>
      <c r="AQ12" s="45"/>
      <c r="AR12" s="45"/>
      <c r="AS12" s="45"/>
      <c r="AT12" s="56">
        <f t="shared" si="11"/>
        <v>0</v>
      </c>
      <c r="AU12" s="45"/>
      <c r="AV12" s="45"/>
      <c r="AW12" s="45"/>
      <c r="AX12" s="56">
        <f t="shared" si="12"/>
        <v>0</v>
      </c>
      <c r="AY12" s="45"/>
      <c r="AZ12" s="45"/>
      <c r="BA12" s="45"/>
      <c r="BB12" s="56">
        <f t="shared" si="13"/>
        <v>0</v>
      </c>
    </row>
    <row r="13" ht="18.0" customHeight="1">
      <c r="A13" s="51">
        <v>9.0</v>
      </c>
      <c r="B13" s="68"/>
      <c r="C13" s="68"/>
      <c r="D13" s="68"/>
      <c r="E13" s="68"/>
      <c r="F13" s="103" t="str">
        <f t="shared" si="1"/>
        <v/>
      </c>
      <c r="G13" s="45"/>
      <c r="H13" s="45"/>
      <c r="I13" s="45"/>
      <c r="J13" s="47">
        <f t="shared" si="2"/>
        <v>0</v>
      </c>
      <c r="K13" s="45"/>
      <c r="L13" s="45"/>
      <c r="M13" s="45"/>
      <c r="N13" s="47">
        <f t="shared" si="3"/>
        <v>0</v>
      </c>
      <c r="O13" s="45"/>
      <c r="P13" s="45"/>
      <c r="Q13" s="45"/>
      <c r="R13" s="47">
        <f t="shared" si="4"/>
        <v>0</v>
      </c>
      <c r="S13" s="45"/>
      <c r="T13" s="45"/>
      <c r="U13" s="45"/>
      <c r="V13" s="47">
        <f t="shared" si="5"/>
        <v>0</v>
      </c>
      <c r="W13" s="45"/>
      <c r="X13" s="45"/>
      <c r="Y13" s="45"/>
      <c r="Z13" s="47">
        <f t="shared" si="6"/>
        <v>0</v>
      </c>
      <c r="AA13" s="45"/>
      <c r="AB13" s="45"/>
      <c r="AC13" s="45"/>
      <c r="AD13" s="47">
        <f t="shared" si="7"/>
        <v>0</v>
      </c>
      <c r="AE13" s="45"/>
      <c r="AF13" s="45"/>
      <c r="AG13" s="45"/>
      <c r="AH13" s="47">
        <f t="shared" si="8"/>
        <v>0</v>
      </c>
      <c r="AI13" s="45"/>
      <c r="AJ13" s="45"/>
      <c r="AK13" s="45"/>
      <c r="AL13" s="47">
        <f t="shared" si="9"/>
        <v>0</v>
      </c>
      <c r="AM13" s="45"/>
      <c r="AN13" s="45"/>
      <c r="AO13" s="45"/>
      <c r="AP13" s="47">
        <f t="shared" si="10"/>
        <v>0</v>
      </c>
      <c r="AQ13" s="45"/>
      <c r="AR13" s="45"/>
      <c r="AS13" s="45"/>
      <c r="AT13" s="47">
        <f t="shared" si="11"/>
        <v>0</v>
      </c>
      <c r="AU13" s="45"/>
      <c r="AV13" s="45"/>
      <c r="AW13" s="45"/>
      <c r="AX13" s="47">
        <f t="shared" si="12"/>
        <v>0</v>
      </c>
      <c r="AY13" s="45"/>
      <c r="AZ13" s="45"/>
      <c r="BA13" s="45"/>
      <c r="BB13" s="47">
        <f t="shared" si="13"/>
        <v>0</v>
      </c>
    </row>
    <row r="14" ht="18.0" customHeight="1">
      <c r="A14" s="54">
        <v>10.0</v>
      </c>
      <c r="B14" s="68"/>
      <c r="C14" s="68"/>
      <c r="D14" s="68"/>
      <c r="E14" s="68"/>
      <c r="F14" s="103" t="str">
        <f t="shared" si="1"/>
        <v/>
      </c>
      <c r="G14" s="45"/>
      <c r="H14" s="45"/>
      <c r="I14" s="45"/>
      <c r="J14" s="56">
        <f t="shared" si="2"/>
        <v>0</v>
      </c>
      <c r="K14" s="45"/>
      <c r="L14" s="45"/>
      <c r="M14" s="45"/>
      <c r="N14" s="56">
        <f t="shared" si="3"/>
        <v>0</v>
      </c>
      <c r="O14" s="45"/>
      <c r="P14" s="45"/>
      <c r="Q14" s="45"/>
      <c r="R14" s="56">
        <f t="shared" si="4"/>
        <v>0</v>
      </c>
      <c r="S14" s="45"/>
      <c r="T14" s="45"/>
      <c r="U14" s="45"/>
      <c r="V14" s="56">
        <f t="shared" si="5"/>
        <v>0</v>
      </c>
      <c r="W14" s="45"/>
      <c r="X14" s="45"/>
      <c r="Y14" s="45"/>
      <c r="Z14" s="56">
        <f t="shared" si="6"/>
        <v>0</v>
      </c>
      <c r="AA14" s="45"/>
      <c r="AB14" s="45"/>
      <c r="AC14" s="45"/>
      <c r="AD14" s="56">
        <f t="shared" si="7"/>
        <v>0</v>
      </c>
      <c r="AE14" s="45"/>
      <c r="AF14" s="45"/>
      <c r="AG14" s="45"/>
      <c r="AH14" s="56">
        <f t="shared" si="8"/>
        <v>0</v>
      </c>
      <c r="AI14" s="45"/>
      <c r="AJ14" s="45"/>
      <c r="AK14" s="45"/>
      <c r="AL14" s="56">
        <f t="shared" si="9"/>
        <v>0</v>
      </c>
      <c r="AM14" s="45"/>
      <c r="AN14" s="45"/>
      <c r="AO14" s="45"/>
      <c r="AP14" s="56">
        <f t="shared" si="10"/>
        <v>0</v>
      </c>
      <c r="AQ14" s="45"/>
      <c r="AR14" s="45"/>
      <c r="AS14" s="45"/>
      <c r="AT14" s="56">
        <f t="shared" si="11"/>
        <v>0</v>
      </c>
      <c r="AU14" s="45"/>
      <c r="AV14" s="45"/>
      <c r="AW14" s="45"/>
      <c r="AX14" s="56">
        <f t="shared" si="12"/>
        <v>0</v>
      </c>
      <c r="AY14" s="45"/>
      <c r="AZ14" s="45"/>
      <c r="BA14" s="45"/>
      <c r="BB14" s="56">
        <f t="shared" si="13"/>
        <v>0</v>
      </c>
    </row>
    <row r="15" ht="18.0" customHeight="1">
      <c r="A15" s="51">
        <v>11.0</v>
      </c>
      <c r="B15" s="68"/>
      <c r="C15" s="68"/>
      <c r="D15" s="68"/>
      <c r="E15" s="68"/>
      <c r="F15" s="103" t="str">
        <f t="shared" si="1"/>
        <v/>
      </c>
      <c r="G15" s="45"/>
      <c r="H15" s="45"/>
      <c r="I15" s="45"/>
      <c r="J15" s="47">
        <f t="shared" si="2"/>
        <v>0</v>
      </c>
      <c r="K15" s="45"/>
      <c r="L15" s="45"/>
      <c r="M15" s="45"/>
      <c r="N15" s="47">
        <f t="shared" si="3"/>
        <v>0</v>
      </c>
      <c r="O15" s="45"/>
      <c r="P15" s="45"/>
      <c r="Q15" s="45"/>
      <c r="R15" s="47">
        <f t="shared" si="4"/>
        <v>0</v>
      </c>
      <c r="S15" s="45"/>
      <c r="T15" s="45"/>
      <c r="U15" s="45"/>
      <c r="V15" s="47">
        <f t="shared" si="5"/>
        <v>0</v>
      </c>
      <c r="W15" s="45"/>
      <c r="X15" s="45"/>
      <c r="Y15" s="45"/>
      <c r="Z15" s="47">
        <f t="shared" si="6"/>
        <v>0</v>
      </c>
      <c r="AA15" s="45"/>
      <c r="AB15" s="45"/>
      <c r="AC15" s="45"/>
      <c r="AD15" s="47">
        <f t="shared" si="7"/>
        <v>0</v>
      </c>
      <c r="AE15" s="45"/>
      <c r="AF15" s="45"/>
      <c r="AG15" s="45"/>
      <c r="AH15" s="47">
        <f t="shared" si="8"/>
        <v>0</v>
      </c>
      <c r="AI15" s="45"/>
      <c r="AJ15" s="45"/>
      <c r="AK15" s="45"/>
      <c r="AL15" s="47">
        <f t="shared" si="9"/>
        <v>0</v>
      </c>
      <c r="AM15" s="45"/>
      <c r="AN15" s="45"/>
      <c r="AO15" s="45"/>
      <c r="AP15" s="47">
        <f t="shared" si="10"/>
        <v>0</v>
      </c>
      <c r="AQ15" s="45"/>
      <c r="AR15" s="45"/>
      <c r="AS15" s="45"/>
      <c r="AT15" s="47">
        <f t="shared" si="11"/>
        <v>0</v>
      </c>
      <c r="AU15" s="45"/>
      <c r="AV15" s="45"/>
      <c r="AW15" s="45"/>
      <c r="AX15" s="47">
        <f t="shared" si="12"/>
        <v>0</v>
      </c>
      <c r="AY15" s="45"/>
      <c r="AZ15" s="45"/>
      <c r="BA15" s="45"/>
      <c r="BB15" s="47">
        <f t="shared" si="13"/>
        <v>0</v>
      </c>
    </row>
    <row r="16" ht="18.0" customHeight="1">
      <c r="A16" s="54">
        <v>12.0</v>
      </c>
      <c r="B16" s="68"/>
      <c r="C16" s="68"/>
      <c r="D16" s="68"/>
      <c r="E16" s="68"/>
      <c r="F16" s="103" t="str">
        <f t="shared" si="1"/>
        <v/>
      </c>
      <c r="G16" s="45"/>
      <c r="H16" s="45"/>
      <c r="I16" s="45"/>
      <c r="J16" s="56">
        <f t="shared" si="2"/>
        <v>0</v>
      </c>
      <c r="K16" s="45"/>
      <c r="L16" s="45"/>
      <c r="M16" s="45"/>
      <c r="N16" s="56">
        <f t="shared" si="3"/>
        <v>0</v>
      </c>
      <c r="O16" s="45"/>
      <c r="P16" s="45"/>
      <c r="Q16" s="45"/>
      <c r="R16" s="56">
        <f t="shared" si="4"/>
        <v>0</v>
      </c>
      <c r="S16" s="45"/>
      <c r="T16" s="45"/>
      <c r="U16" s="45"/>
      <c r="V16" s="56">
        <f t="shared" si="5"/>
        <v>0</v>
      </c>
      <c r="W16" s="45"/>
      <c r="X16" s="45"/>
      <c r="Y16" s="45"/>
      <c r="Z16" s="56">
        <f t="shared" si="6"/>
        <v>0</v>
      </c>
      <c r="AA16" s="45"/>
      <c r="AB16" s="45"/>
      <c r="AC16" s="45"/>
      <c r="AD16" s="56">
        <f t="shared" si="7"/>
        <v>0</v>
      </c>
      <c r="AE16" s="45"/>
      <c r="AF16" s="45"/>
      <c r="AG16" s="45"/>
      <c r="AH16" s="56">
        <f t="shared" si="8"/>
        <v>0</v>
      </c>
      <c r="AI16" s="45"/>
      <c r="AJ16" s="45"/>
      <c r="AK16" s="45"/>
      <c r="AL16" s="56">
        <f t="shared" si="9"/>
        <v>0</v>
      </c>
      <c r="AM16" s="45"/>
      <c r="AN16" s="45"/>
      <c r="AO16" s="45"/>
      <c r="AP16" s="56">
        <f t="shared" si="10"/>
        <v>0</v>
      </c>
      <c r="AQ16" s="45"/>
      <c r="AR16" s="45"/>
      <c r="AS16" s="45"/>
      <c r="AT16" s="56">
        <f t="shared" si="11"/>
        <v>0</v>
      </c>
      <c r="AU16" s="45"/>
      <c r="AV16" s="45"/>
      <c r="AW16" s="45"/>
      <c r="AX16" s="56">
        <f t="shared" si="12"/>
        <v>0</v>
      </c>
      <c r="AY16" s="45"/>
      <c r="AZ16" s="45"/>
      <c r="BA16" s="45"/>
      <c r="BB16" s="56">
        <f t="shared" si="13"/>
        <v>0</v>
      </c>
    </row>
    <row r="17" ht="18.0" customHeight="1">
      <c r="A17" s="51">
        <v>13.0</v>
      </c>
      <c r="B17" s="68"/>
      <c r="C17" s="68"/>
      <c r="D17" s="68"/>
      <c r="E17" s="68"/>
      <c r="F17" s="103" t="str">
        <f t="shared" si="1"/>
        <v/>
      </c>
      <c r="G17" s="45"/>
      <c r="H17" s="45"/>
      <c r="I17" s="45"/>
      <c r="J17" s="47">
        <f t="shared" si="2"/>
        <v>0</v>
      </c>
      <c r="K17" s="45"/>
      <c r="L17" s="45"/>
      <c r="M17" s="45"/>
      <c r="N17" s="47">
        <f t="shared" si="3"/>
        <v>0</v>
      </c>
      <c r="O17" s="45"/>
      <c r="P17" s="45"/>
      <c r="Q17" s="45"/>
      <c r="R17" s="47">
        <f t="shared" si="4"/>
        <v>0</v>
      </c>
      <c r="S17" s="45"/>
      <c r="T17" s="45"/>
      <c r="U17" s="45"/>
      <c r="V17" s="47">
        <f t="shared" si="5"/>
        <v>0</v>
      </c>
      <c r="W17" s="45"/>
      <c r="X17" s="45"/>
      <c r="Y17" s="45"/>
      <c r="Z17" s="47">
        <f t="shared" si="6"/>
        <v>0</v>
      </c>
      <c r="AA17" s="45"/>
      <c r="AB17" s="45"/>
      <c r="AC17" s="45"/>
      <c r="AD17" s="47">
        <f t="shared" si="7"/>
        <v>0</v>
      </c>
      <c r="AE17" s="45"/>
      <c r="AF17" s="45"/>
      <c r="AG17" s="45"/>
      <c r="AH17" s="47">
        <f t="shared" si="8"/>
        <v>0</v>
      </c>
      <c r="AI17" s="45"/>
      <c r="AJ17" s="45"/>
      <c r="AK17" s="45"/>
      <c r="AL17" s="47">
        <f t="shared" si="9"/>
        <v>0</v>
      </c>
      <c r="AM17" s="45"/>
      <c r="AN17" s="45"/>
      <c r="AO17" s="45"/>
      <c r="AP17" s="47">
        <f t="shared" si="10"/>
        <v>0</v>
      </c>
      <c r="AQ17" s="45"/>
      <c r="AR17" s="45"/>
      <c r="AS17" s="45"/>
      <c r="AT17" s="47">
        <f t="shared" si="11"/>
        <v>0</v>
      </c>
      <c r="AU17" s="45"/>
      <c r="AV17" s="45"/>
      <c r="AW17" s="45"/>
      <c r="AX17" s="47">
        <f t="shared" si="12"/>
        <v>0</v>
      </c>
      <c r="AY17" s="45"/>
      <c r="AZ17" s="45"/>
      <c r="BA17" s="45"/>
      <c r="BB17" s="47">
        <f t="shared" si="13"/>
        <v>0</v>
      </c>
    </row>
    <row r="18" ht="18.0" customHeight="1">
      <c r="A18" s="54">
        <v>14.0</v>
      </c>
      <c r="B18" s="68"/>
      <c r="C18" s="68"/>
      <c r="D18" s="68"/>
      <c r="E18" s="68"/>
      <c r="F18" s="103" t="str">
        <f t="shared" si="1"/>
        <v/>
      </c>
      <c r="G18" s="45"/>
      <c r="H18" s="45"/>
      <c r="I18" s="45"/>
      <c r="J18" s="56">
        <f t="shared" si="2"/>
        <v>0</v>
      </c>
      <c r="K18" s="45"/>
      <c r="L18" s="45"/>
      <c r="M18" s="45"/>
      <c r="N18" s="56">
        <f t="shared" si="3"/>
        <v>0</v>
      </c>
      <c r="O18" s="45"/>
      <c r="P18" s="45"/>
      <c r="Q18" s="45"/>
      <c r="R18" s="56">
        <f t="shared" si="4"/>
        <v>0</v>
      </c>
      <c r="S18" s="45"/>
      <c r="T18" s="45"/>
      <c r="U18" s="45"/>
      <c r="V18" s="56">
        <f t="shared" si="5"/>
        <v>0</v>
      </c>
      <c r="W18" s="45"/>
      <c r="X18" s="45"/>
      <c r="Y18" s="45"/>
      <c r="Z18" s="56">
        <f t="shared" si="6"/>
        <v>0</v>
      </c>
      <c r="AA18" s="45"/>
      <c r="AB18" s="45"/>
      <c r="AC18" s="45"/>
      <c r="AD18" s="56">
        <f t="shared" si="7"/>
        <v>0</v>
      </c>
      <c r="AE18" s="45"/>
      <c r="AF18" s="45"/>
      <c r="AG18" s="45"/>
      <c r="AH18" s="56">
        <f t="shared" si="8"/>
        <v>0</v>
      </c>
      <c r="AI18" s="45"/>
      <c r="AJ18" s="45"/>
      <c r="AK18" s="45"/>
      <c r="AL18" s="56">
        <f t="shared" si="9"/>
        <v>0</v>
      </c>
      <c r="AM18" s="45"/>
      <c r="AN18" s="45"/>
      <c r="AO18" s="45"/>
      <c r="AP18" s="56">
        <f t="shared" si="10"/>
        <v>0</v>
      </c>
      <c r="AQ18" s="45"/>
      <c r="AR18" s="45"/>
      <c r="AS18" s="45"/>
      <c r="AT18" s="56">
        <f t="shared" si="11"/>
        <v>0</v>
      </c>
      <c r="AU18" s="45"/>
      <c r="AV18" s="45"/>
      <c r="AW18" s="45"/>
      <c r="AX18" s="56">
        <f t="shared" si="12"/>
        <v>0</v>
      </c>
      <c r="AY18" s="45"/>
      <c r="AZ18" s="45"/>
      <c r="BA18" s="45"/>
      <c r="BB18" s="56">
        <f t="shared" si="13"/>
        <v>0</v>
      </c>
    </row>
    <row r="19" ht="18.0" customHeight="1">
      <c r="A19" s="51">
        <v>15.0</v>
      </c>
      <c r="B19" s="68"/>
      <c r="C19" s="68"/>
      <c r="D19" s="68"/>
      <c r="E19" s="68"/>
      <c r="F19" s="103" t="str">
        <f t="shared" si="1"/>
        <v/>
      </c>
      <c r="G19" s="45"/>
      <c r="H19" s="45"/>
      <c r="I19" s="45"/>
      <c r="J19" s="47">
        <f t="shared" si="2"/>
        <v>0</v>
      </c>
      <c r="K19" s="45"/>
      <c r="L19" s="45"/>
      <c r="M19" s="45"/>
      <c r="N19" s="47">
        <f t="shared" si="3"/>
        <v>0</v>
      </c>
      <c r="O19" s="45"/>
      <c r="P19" s="45"/>
      <c r="Q19" s="45"/>
      <c r="R19" s="47">
        <f t="shared" si="4"/>
        <v>0</v>
      </c>
      <c r="S19" s="45"/>
      <c r="T19" s="45"/>
      <c r="U19" s="45"/>
      <c r="V19" s="47">
        <f t="shared" si="5"/>
        <v>0</v>
      </c>
      <c r="W19" s="45"/>
      <c r="X19" s="45"/>
      <c r="Y19" s="45"/>
      <c r="Z19" s="47">
        <f t="shared" si="6"/>
        <v>0</v>
      </c>
      <c r="AA19" s="45"/>
      <c r="AB19" s="45"/>
      <c r="AC19" s="45"/>
      <c r="AD19" s="47">
        <f t="shared" si="7"/>
        <v>0</v>
      </c>
      <c r="AE19" s="45"/>
      <c r="AF19" s="45"/>
      <c r="AG19" s="45"/>
      <c r="AH19" s="47">
        <f t="shared" si="8"/>
        <v>0</v>
      </c>
      <c r="AI19" s="45"/>
      <c r="AJ19" s="45"/>
      <c r="AK19" s="45"/>
      <c r="AL19" s="47">
        <f t="shared" si="9"/>
        <v>0</v>
      </c>
      <c r="AM19" s="45"/>
      <c r="AN19" s="45"/>
      <c r="AO19" s="45"/>
      <c r="AP19" s="47">
        <f t="shared" si="10"/>
        <v>0</v>
      </c>
      <c r="AQ19" s="45"/>
      <c r="AR19" s="45"/>
      <c r="AS19" s="45"/>
      <c r="AT19" s="47">
        <f t="shared" si="11"/>
        <v>0</v>
      </c>
      <c r="AU19" s="45"/>
      <c r="AV19" s="45"/>
      <c r="AW19" s="45"/>
      <c r="AX19" s="47">
        <f t="shared" si="12"/>
        <v>0</v>
      </c>
      <c r="AY19" s="45"/>
      <c r="AZ19" s="45"/>
      <c r="BA19" s="45"/>
      <c r="BB19" s="47">
        <f t="shared" si="13"/>
        <v>0</v>
      </c>
    </row>
    <row r="20" ht="18.0" customHeight="1">
      <c r="A20" s="54">
        <v>16.0</v>
      </c>
      <c r="B20" s="68"/>
      <c r="C20" s="68"/>
      <c r="D20" s="68"/>
      <c r="E20" s="68"/>
      <c r="F20" s="103" t="str">
        <f t="shared" si="1"/>
        <v/>
      </c>
      <c r="G20" s="45"/>
      <c r="H20" s="45"/>
      <c r="I20" s="45"/>
      <c r="J20" s="56">
        <f t="shared" si="2"/>
        <v>0</v>
      </c>
      <c r="K20" s="45"/>
      <c r="L20" s="45"/>
      <c r="M20" s="45"/>
      <c r="N20" s="56">
        <f t="shared" si="3"/>
        <v>0</v>
      </c>
      <c r="O20" s="45"/>
      <c r="P20" s="45"/>
      <c r="Q20" s="45"/>
      <c r="R20" s="56">
        <f t="shared" si="4"/>
        <v>0</v>
      </c>
      <c r="S20" s="45"/>
      <c r="T20" s="45"/>
      <c r="U20" s="45"/>
      <c r="V20" s="56">
        <f t="shared" si="5"/>
        <v>0</v>
      </c>
      <c r="W20" s="45"/>
      <c r="X20" s="45"/>
      <c r="Y20" s="45"/>
      <c r="Z20" s="56">
        <f t="shared" si="6"/>
        <v>0</v>
      </c>
      <c r="AA20" s="45"/>
      <c r="AB20" s="45"/>
      <c r="AC20" s="45"/>
      <c r="AD20" s="56">
        <f t="shared" si="7"/>
        <v>0</v>
      </c>
      <c r="AE20" s="45"/>
      <c r="AF20" s="45"/>
      <c r="AG20" s="45"/>
      <c r="AH20" s="56">
        <f t="shared" si="8"/>
        <v>0</v>
      </c>
      <c r="AI20" s="45"/>
      <c r="AJ20" s="45"/>
      <c r="AK20" s="45"/>
      <c r="AL20" s="56">
        <f t="shared" si="9"/>
        <v>0</v>
      </c>
      <c r="AM20" s="45"/>
      <c r="AN20" s="45"/>
      <c r="AO20" s="45"/>
      <c r="AP20" s="56">
        <f t="shared" si="10"/>
        <v>0</v>
      </c>
      <c r="AQ20" s="45"/>
      <c r="AR20" s="45"/>
      <c r="AS20" s="45"/>
      <c r="AT20" s="56">
        <f t="shared" si="11"/>
        <v>0</v>
      </c>
      <c r="AU20" s="45"/>
      <c r="AV20" s="45"/>
      <c r="AW20" s="45"/>
      <c r="AX20" s="56">
        <f t="shared" si="12"/>
        <v>0</v>
      </c>
      <c r="AY20" s="45"/>
      <c r="AZ20" s="45"/>
      <c r="BA20" s="45"/>
      <c r="BB20" s="56">
        <f t="shared" si="13"/>
        <v>0</v>
      </c>
    </row>
    <row r="21" ht="19.5" customHeight="1">
      <c r="A21" s="58" t="s">
        <v>204</v>
      </c>
      <c r="B21" s="2"/>
      <c r="C21" s="2"/>
      <c r="D21" s="2"/>
      <c r="E21" s="2"/>
      <c r="F21" s="3"/>
      <c r="J21" s="62">
        <f>SUM(J5:J20)</f>
        <v>3</v>
      </c>
      <c r="N21" s="62">
        <f>SUM(N5:N20)</f>
        <v>0</v>
      </c>
      <c r="R21" s="62">
        <f>SUM(R5:R20)</f>
        <v>0</v>
      </c>
      <c r="V21" s="62">
        <f>SUM(V5:V20)</f>
        <v>0</v>
      </c>
      <c r="Z21" s="62">
        <f>SUM(Z5:Z20)</f>
        <v>0</v>
      </c>
      <c r="AD21" s="62">
        <f>SUM(AD5:AD20)</f>
        <v>0</v>
      </c>
      <c r="AH21" s="62">
        <f>SUM(AH5:AH20)</f>
        <v>0</v>
      </c>
      <c r="AL21" s="62">
        <f>SUM(AL5:AL20)</f>
        <v>0</v>
      </c>
      <c r="AP21" s="62">
        <f>SUM(AP5:AP20)</f>
        <v>0</v>
      </c>
      <c r="AT21" s="62">
        <f>SUM(AT5:AT20)</f>
        <v>0</v>
      </c>
      <c r="AX21" s="62">
        <f>SUM(AX5:AX20)</f>
        <v>0</v>
      </c>
      <c r="BB21" s="62">
        <f>SUM(BB5:BB20)</f>
        <v>0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AA3:AC3"/>
    <mergeCell ref="AE3:AG3"/>
    <mergeCell ref="A21:F21"/>
    <mergeCell ref="AI3:AK3"/>
    <mergeCell ref="AM3:AO3"/>
    <mergeCell ref="AQ3:AS3"/>
    <mergeCell ref="AU3:AW3"/>
    <mergeCell ref="A1:BB1"/>
    <mergeCell ref="A2:BB2"/>
    <mergeCell ref="G3:I3"/>
    <mergeCell ref="K3:M3"/>
    <mergeCell ref="O3:Q3"/>
    <mergeCell ref="S3:U3"/>
    <mergeCell ref="W3:Y3"/>
    <mergeCell ref="AY3:BA3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75623"/>
    <pageSetUpPr/>
  </sheetPr>
  <sheetViews>
    <sheetView workbookViewId="0">
      <pane xSplit="6.0" ySplit="4.0" topLeftCell="G5" activePane="bottomRight" state="frozen"/>
      <selection activeCell="G1" sqref="G1" pane="topRight"/>
      <selection activeCell="A5" sqref="A5" pane="bottomLeft"/>
      <selection activeCell="G5" sqref="G5" pane="bottomRight"/>
    </sheetView>
  </sheetViews>
  <sheetFormatPr customHeight="1" defaultColWidth="14.43" defaultRowHeight="15.0"/>
  <cols>
    <col customWidth="1" min="1" max="1" width="8.0"/>
    <col customWidth="1" min="2" max="3" width="14.0"/>
    <col customWidth="1" min="4" max="5" width="6.0"/>
    <col customWidth="1" min="6" max="6" width="14.0"/>
    <col customWidth="1" min="7" max="8" width="5.0"/>
    <col customWidth="1" min="9" max="9" width="12.0"/>
    <col customWidth="1" min="10" max="12" width="5.0"/>
    <col customWidth="1" min="13" max="13" width="12.0"/>
    <col customWidth="1" min="14" max="16" width="5.0"/>
    <col customWidth="1" min="17" max="17" width="12.0"/>
    <col customWidth="1" min="18" max="20" width="5.0"/>
    <col customWidth="1" min="21" max="21" width="12.0"/>
    <col customWidth="1" min="22" max="24" width="5.0"/>
    <col customWidth="1" min="25" max="25" width="12.0"/>
    <col customWidth="1" min="26" max="28" width="5.0"/>
    <col customWidth="1" min="29" max="29" width="12.0"/>
    <col customWidth="1" min="30" max="32" width="5.0"/>
    <col customWidth="1" min="33" max="33" width="12.0"/>
    <col customWidth="1" min="34" max="36" width="5.0"/>
    <col customWidth="1" min="37" max="37" width="12.0"/>
    <col customWidth="1" min="38" max="40" width="5.0"/>
    <col customWidth="1" min="41" max="41" width="12.0"/>
    <col customWidth="1" min="42" max="44" width="5.0"/>
    <col customWidth="1" min="45" max="45" width="12.0"/>
    <col customWidth="1" min="46" max="48" width="5.0"/>
    <col customWidth="1" min="49" max="49" width="12.0"/>
    <col customWidth="1" min="50" max="52" width="5.0"/>
    <col customWidth="1" min="53" max="53" width="12.0"/>
    <col customWidth="1" min="54" max="54" width="5.0"/>
  </cols>
  <sheetData>
    <row r="1" ht="27.75" customHeight="1">
      <c r="A1" s="99" t="s">
        <v>205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3"/>
    </row>
    <row r="2" ht="13.5" customHeight="1">
      <c r="A2" s="100" t="s">
        <v>195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3"/>
    </row>
    <row r="3" ht="19.5" customHeight="1">
      <c r="A3" s="46" t="s">
        <v>196</v>
      </c>
      <c r="B3" s="39" t="s">
        <v>111</v>
      </c>
      <c r="C3" s="39" t="s">
        <v>112</v>
      </c>
      <c r="D3" s="39" t="s">
        <v>197</v>
      </c>
      <c r="E3" s="39" t="s">
        <v>198</v>
      </c>
      <c r="F3" s="65" t="s">
        <v>199</v>
      </c>
      <c r="G3" s="101" t="str">
        <f>Standings!B20</f>
        <v>Test</v>
      </c>
      <c r="H3" s="2"/>
      <c r="I3" s="3"/>
      <c r="J3" s="66" t="s">
        <v>116</v>
      </c>
      <c r="K3" s="101" t="str">
        <f>Standings!B21</f>
        <v>Player 2</v>
      </c>
      <c r="L3" s="2"/>
      <c r="M3" s="3"/>
      <c r="N3" s="66" t="s">
        <v>116</v>
      </c>
      <c r="O3" s="101" t="str">
        <f>Standings!B22</f>
        <v>Player 3</v>
      </c>
      <c r="P3" s="2"/>
      <c r="Q3" s="3"/>
      <c r="R3" s="66" t="s">
        <v>116</v>
      </c>
      <c r="S3" s="101" t="str">
        <f>Standings!B23</f>
        <v>Player 4</v>
      </c>
      <c r="T3" s="2"/>
      <c r="U3" s="3"/>
      <c r="V3" s="66" t="s">
        <v>116</v>
      </c>
      <c r="W3" s="101" t="str">
        <f>Standings!B24</f>
        <v>Player 5</v>
      </c>
      <c r="X3" s="2"/>
      <c r="Y3" s="3"/>
      <c r="Z3" s="66" t="s">
        <v>116</v>
      </c>
      <c r="AA3" s="101" t="str">
        <f>Standings!B25</f>
        <v>Player 6</v>
      </c>
      <c r="AB3" s="2"/>
      <c r="AC3" s="3"/>
      <c r="AD3" s="66" t="s">
        <v>116</v>
      </c>
      <c r="AE3" s="101" t="str">
        <f>Standings!B26</f>
        <v>Player 7</v>
      </c>
      <c r="AF3" s="2"/>
      <c r="AG3" s="3"/>
      <c r="AH3" s="66" t="s">
        <v>116</v>
      </c>
      <c r="AI3" s="101" t="str">
        <f>Standings!B27</f>
        <v>Player 8</v>
      </c>
      <c r="AJ3" s="2"/>
      <c r="AK3" s="3"/>
      <c r="AL3" s="66" t="s">
        <v>116</v>
      </c>
      <c r="AM3" s="101" t="str">
        <f>Standings!B28</f>
        <v>Player 9</v>
      </c>
      <c r="AN3" s="2"/>
      <c r="AO3" s="3"/>
      <c r="AP3" s="66" t="s">
        <v>116</v>
      </c>
      <c r="AQ3" s="101" t="str">
        <f>Standings!B29</f>
        <v>Player 10</v>
      </c>
      <c r="AR3" s="2"/>
      <c r="AS3" s="3"/>
      <c r="AT3" s="66" t="s">
        <v>116</v>
      </c>
      <c r="AU3" s="101" t="str">
        <f>Standings!B30</f>
        <v>Player 11</v>
      </c>
      <c r="AV3" s="2"/>
      <c r="AW3" s="3"/>
      <c r="AX3" s="66" t="s">
        <v>116</v>
      </c>
      <c r="AY3" s="101" t="str">
        <f>Standings!B31</f>
        <v>Player 12</v>
      </c>
      <c r="AZ3" s="2"/>
      <c r="BA3" s="3"/>
      <c r="BB3" s="66" t="s">
        <v>116</v>
      </c>
    </row>
    <row r="4" ht="13.5" customHeight="1">
      <c r="A4" s="66" t="s">
        <v>200</v>
      </c>
      <c r="B4" s="40" t="s">
        <v>74</v>
      </c>
      <c r="C4" s="40" t="s">
        <v>74</v>
      </c>
      <c r="D4" s="40" t="s">
        <v>74</v>
      </c>
      <c r="E4" s="40" t="s">
        <v>74</v>
      </c>
      <c r="F4" s="40" t="s">
        <v>74</v>
      </c>
      <c r="G4" s="67" t="s">
        <v>201</v>
      </c>
      <c r="H4" s="67" t="s">
        <v>202</v>
      </c>
      <c r="I4" s="102" t="s">
        <v>203</v>
      </c>
      <c r="J4" s="66" t="s">
        <v>116</v>
      </c>
      <c r="K4" s="67" t="s">
        <v>201</v>
      </c>
      <c r="L4" s="67" t="s">
        <v>202</v>
      </c>
      <c r="M4" s="102" t="s">
        <v>203</v>
      </c>
      <c r="N4" s="66" t="s">
        <v>116</v>
      </c>
      <c r="O4" s="67" t="s">
        <v>201</v>
      </c>
      <c r="P4" s="67" t="s">
        <v>202</v>
      </c>
      <c r="Q4" s="102" t="s">
        <v>203</v>
      </c>
      <c r="R4" s="66" t="s">
        <v>116</v>
      </c>
      <c r="S4" s="67" t="s">
        <v>201</v>
      </c>
      <c r="T4" s="67" t="s">
        <v>202</v>
      </c>
      <c r="U4" s="102" t="s">
        <v>203</v>
      </c>
      <c r="V4" s="66" t="s">
        <v>116</v>
      </c>
      <c r="W4" s="67" t="s">
        <v>201</v>
      </c>
      <c r="X4" s="67" t="s">
        <v>202</v>
      </c>
      <c r="Y4" s="102" t="s">
        <v>203</v>
      </c>
      <c r="Z4" s="66" t="s">
        <v>116</v>
      </c>
      <c r="AA4" s="67" t="s">
        <v>201</v>
      </c>
      <c r="AB4" s="67" t="s">
        <v>202</v>
      </c>
      <c r="AC4" s="102" t="s">
        <v>203</v>
      </c>
      <c r="AD4" s="66" t="s">
        <v>116</v>
      </c>
      <c r="AE4" s="67" t="s">
        <v>201</v>
      </c>
      <c r="AF4" s="67" t="s">
        <v>202</v>
      </c>
      <c r="AG4" s="102" t="s">
        <v>203</v>
      </c>
      <c r="AH4" s="66" t="s">
        <v>116</v>
      </c>
      <c r="AI4" s="67" t="s">
        <v>201</v>
      </c>
      <c r="AJ4" s="67" t="s">
        <v>202</v>
      </c>
      <c r="AK4" s="102" t="s">
        <v>203</v>
      </c>
      <c r="AL4" s="66" t="s">
        <v>116</v>
      </c>
      <c r="AM4" s="67" t="s">
        <v>201</v>
      </c>
      <c r="AN4" s="67" t="s">
        <v>202</v>
      </c>
      <c r="AO4" s="102" t="s">
        <v>203</v>
      </c>
      <c r="AP4" s="66" t="s">
        <v>116</v>
      </c>
      <c r="AQ4" s="67" t="s">
        <v>201</v>
      </c>
      <c r="AR4" s="67" t="s">
        <v>202</v>
      </c>
      <c r="AS4" s="102" t="s">
        <v>203</v>
      </c>
      <c r="AT4" s="66" t="s">
        <v>116</v>
      </c>
      <c r="AU4" s="67" t="s">
        <v>201</v>
      </c>
      <c r="AV4" s="67" t="s">
        <v>202</v>
      </c>
      <c r="AW4" s="102" t="s">
        <v>203</v>
      </c>
      <c r="AX4" s="66" t="s">
        <v>116</v>
      </c>
      <c r="AY4" s="67" t="s">
        <v>201</v>
      </c>
      <c r="AZ4" s="67" t="s">
        <v>202</v>
      </c>
      <c r="BA4" s="102" t="s">
        <v>203</v>
      </c>
      <c r="BB4" s="66" t="s">
        <v>116</v>
      </c>
    </row>
    <row r="5" ht="18.0" customHeight="1">
      <c r="A5" s="51">
        <v>1.0</v>
      </c>
      <c r="B5" s="68"/>
      <c r="C5" s="68"/>
      <c r="D5" s="68"/>
      <c r="E5" s="68"/>
      <c r="F5" s="103" t="str">
        <f t="shared" ref="F5:F12" si="1">IF(OR(D5="",E5=""),"",IF(D5&gt;E5,B5,IF(E5&gt;D5,C5,"")))</f>
        <v/>
      </c>
      <c r="G5" s="45"/>
      <c r="H5" s="45"/>
      <c r="I5" s="45"/>
      <c r="J5" s="47">
        <f t="shared" ref="J5:J12" si="2">IF(F5="",0,IF(I5="",0,IF(TRIM(I5)=TRIM(F5),3,0))+IF(AND(D5&lt;&gt;"",E5&lt;&gt;"",G5=D5,H5=E5),3,0))</f>
        <v>0</v>
      </c>
      <c r="K5" s="45"/>
      <c r="L5" s="45"/>
      <c r="M5" s="45"/>
      <c r="N5" s="47">
        <f t="shared" ref="N5:N12" si="3">IF(F5="",0,IF(M5="",0,IF(TRIM(M5)=TRIM(F5),3,0))+IF(AND(D5&lt;&gt;"",E5&lt;&gt;"",K5=D5,L5=E5),3,0))</f>
        <v>0</v>
      </c>
      <c r="O5" s="45"/>
      <c r="P5" s="45"/>
      <c r="Q5" s="45"/>
      <c r="R5" s="47">
        <f t="shared" ref="R5:R12" si="4">IF(F5="",0,IF(Q5="",0,IF(TRIM(Q5)=TRIM(F5),3,0))+IF(AND(D5&lt;&gt;"",E5&lt;&gt;"",O5=D5,P5=E5),3,0))</f>
        <v>0</v>
      </c>
      <c r="S5" s="45"/>
      <c r="T5" s="45"/>
      <c r="U5" s="45"/>
      <c r="V5" s="47">
        <f t="shared" ref="V5:V12" si="5">IF(F5="",0,IF(U5="",0,IF(TRIM(U5)=TRIM(F5),3,0))+IF(AND(D5&lt;&gt;"",E5&lt;&gt;"",S5=D5,T5=E5),3,0))</f>
        <v>0</v>
      </c>
      <c r="W5" s="45"/>
      <c r="X5" s="45"/>
      <c r="Y5" s="45"/>
      <c r="Z5" s="47">
        <f t="shared" ref="Z5:Z12" si="6">IF(F5="",0,IF(Y5="",0,IF(TRIM(Y5)=TRIM(F5),3,0))+IF(AND(D5&lt;&gt;"",E5&lt;&gt;"",W5=D5,X5=E5),3,0))</f>
        <v>0</v>
      </c>
      <c r="AA5" s="45"/>
      <c r="AB5" s="45"/>
      <c r="AC5" s="45"/>
      <c r="AD5" s="47">
        <f t="shared" ref="AD5:AD12" si="7">IF(F5="",0,IF(AC5="",0,IF(TRIM(AC5)=TRIM(F5),3,0))+IF(AND(D5&lt;&gt;"",E5&lt;&gt;"",AA5=D5,AB5=E5),3,0))</f>
        <v>0</v>
      </c>
      <c r="AE5" s="45"/>
      <c r="AF5" s="45"/>
      <c r="AG5" s="45"/>
      <c r="AH5" s="47">
        <f t="shared" ref="AH5:AH12" si="8">IF(F5="",0,IF(AG5="",0,IF(TRIM(AG5)=TRIM(F5),3,0))+IF(AND(D5&lt;&gt;"",E5&lt;&gt;"",AE5=D5,AF5=E5),3,0))</f>
        <v>0</v>
      </c>
      <c r="AI5" s="45"/>
      <c r="AJ5" s="45"/>
      <c r="AK5" s="45"/>
      <c r="AL5" s="47">
        <f t="shared" ref="AL5:AL12" si="9">IF(F5="",0,IF(AK5="",0,IF(TRIM(AK5)=TRIM(F5),3,0))+IF(AND(D5&lt;&gt;"",E5&lt;&gt;"",AI5=D5,AJ5=E5),3,0))</f>
        <v>0</v>
      </c>
      <c r="AM5" s="45"/>
      <c r="AN5" s="45"/>
      <c r="AO5" s="45"/>
      <c r="AP5" s="47">
        <f t="shared" ref="AP5:AP12" si="10">IF(F5="",0,IF(AO5="",0,IF(TRIM(AO5)=TRIM(F5),3,0))+IF(AND(D5&lt;&gt;"",E5&lt;&gt;"",AM5=D5,AN5=E5),3,0))</f>
        <v>0</v>
      </c>
      <c r="AQ5" s="45"/>
      <c r="AR5" s="45"/>
      <c r="AS5" s="45"/>
      <c r="AT5" s="47">
        <f t="shared" ref="AT5:AT12" si="11">IF(F5="",0,IF(AS5="",0,IF(TRIM(AS5)=TRIM(F5),3,0))+IF(AND(D5&lt;&gt;"",E5&lt;&gt;"",AQ5=D5,AR5=E5),3,0))</f>
        <v>0</v>
      </c>
      <c r="AU5" s="45"/>
      <c r="AV5" s="45"/>
      <c r="AW5" s="45"/>
      <c r="AX5" s="47">
        <f t="shared" ref="AX5:AX12" si="12">IF(F5="",0,IF(AW5="",0,IF(TRIM(AW5)=TRIM(F5),3,0))+IF(AND(D5&lt;&gt;"",E5&lt;&gt;"",AU5=D5,AV5=E5),3,0))</f>
        <v>0</v>
      </c>
      <c r="AY5" s="45"/>
      <c r="AZ5" s="45"/>
      <c r="BA5" s="45"/>
      <c r="BB5" s="47">
        <f t="shared" ref="BB5:BB12" si="13">IF(F5="",0,IF(BA5="",0,IF(TRIM(BA5)=TRIM(F5),3,0))+IF(AND(D5&lt;&gt;"",E5&lt;&gt;"",AY5=D5,AZ5=E5),3,0))</f>
        <v>0</v>
      </c>
    </row>
    <row r="6" ht="18.0" customHeight="1">
      <c r="A6" s="54">
        <v>2.0</v>
      </c>
      <c r="B6" s="68"/>
      <c r="C6" s="68"/>
      <c r="D6" s="68"/>
      <c r="E6" s="68"/>
      <c r="F6" s="103" t="str">
        <f t="shared" si="1"/>
        <v/>
      </c>
      <c r="G6" s="45"/>
      <c r="H6" s="45"/>
      <c r="I6" s="45"/>
      <c r="J6" s="56">
        <f t="shared" si="2"/>
        <v>0</v>
      </c>
      <c r="K6" s="45"/>
      <c r="L6" s="45"/>
      <c r="M6" s="45"/>
      <c r="N6" s="56">
        <f t="shared" si="3"/>
        <v>0</v>
      </c>
      <c r="O6" s="45"/>
      <c r="P6" s="45"/>
      <c r="Q6" s="45"/>
      <c r="R6" s="56">
        <f t="shared" si="4"/>
        <v>0</v>
      </c>
      <c r="S6" s="45"/>
      <c r="T6" s="45"/>
      <c r="U6" s="45"/>
      <c r="V6" s="56">
        <f t="shared" si="5"/>
        <v>0</v>
      </c>
      <c r="W6" s="45"/>
      <c r="X6" s="45"/>
      <c r="Y6" s="45"/>
      <c r="Z6" s="56">
        <f t="shared" si="6"/>
        <v>0</v>
      </c>
      <c r="AA6" s="45"/>
      <c r="AB6" s="45"/>
      <c r="AC6" s="45"/>
      <c r="AD6" s="56">
        <f t="shared" si="7"/>
        <v>0</v>
      </c>
      <c r="AE6" s="45"/>
      <c r="AF6" s="45"/>
      <c r="AG6" s="45"/>
      <c r="AH6" s="56">
        <f t="shared" si="8"/>
        <v>0</v>
      </c>
      <c r="AI6" s="45"/>
      <c r="AJ6" s="45"/>
      <c r="AK6" s="45"/>
      <c r="AL6" s="56">
        <f t="shared" si="9"/>
        <v>0</v>
      </c>
      <c r="AM6" s="45"/>
      <c r="AN6" s="45"/>
      <c r="AO6" s="45"/>
      <c r="AP6" s="56">
        <f t="shared" si="10"/>
        <v>0</v>
      </c>
      <c r="AQ6" s="45"/>
      <c r="AR6" s="45"/>
      <c r="AS6" s="45"/>
      <c r="AT6" s="56">
        <f t="shared" si="11"/>
        <v>0</v>
      </c>
      <c r="AU6" s="45"/>
      <c r="AV6" s="45"/>
      <c r="AW6" s="45"/>
      <c r="AX6" s="56">
        <f t="shared" si="12"/>
        <v>0</v>
      </c>
      <c r="AY6" s="45"/>
      <c r="AZ6" s="45"/>
      <c r="BA6" s="45"/>
      <c r="BB6" s="56">
        <f t="shared" si="13"/>
        <v>0</v>
      </c>
    </row>
    <row r="7" ht="18.0" customHeight="1">
      <c r="A7" s="51">
        <v>3.0</v>
      </c>
      <c r="B7" s="68"/>
      <c r="C7" s="68"/>
      <c r="D7" s="68"/>
      <c r="E7" s="68"/>
      <c r="F7" s="103" t="str">
        <f t="shared" si="1"/>
        <v/>
      </c>
      <c r="G7" s="45"/>
      <c r="H7" s="45"/>
      <c r="I7" s="45"/>
      <c r="J7" s="47">
        <f t="shared" si="2"/>
        <v>0</v>
      </c>
      <c r="K7" s="45"/>
      <c r="L7" s="45"/>
      <c r="M7" s="45"/>
      <c r="N7" s="47">
        <f t="shared" si="3"/>
        <v>0</v>
      </c>
      <c r="O7" s="45"/>
      <c r="P7" s="45"/>
      <c r="Q7" s="45"/>
      <c r="R7" s="47">
        <f t="shared" si="4"/>
        <v>0</v>
      </c>
      <c r="S7" s="45"/>
      <c r="T7" s="45"/>
      <c r="U7" s="45"/>
      <c r="V7" s="47">
        <f t="shared" si="5"/>
        <v>0</v>
      </c>
      <c r="W7" s="45"/>
      <c r="X7" s="45"/>
      <c r="Y7" s="45"/>
      <c r="Z7" s="47">
        <f t="shared" si="6"/>
        <v>0</v>
      </c>
      <c r="AA7" s="45"/>
      <c r="AB7" s="45"/>
      <c r="AC7" s="45"/>
      <c r="AD7" s="47">
        <f t="shared" si="7"/>
        <v>0</v>
      </c>
      <c r="AE7" s="45"/>
      <c r="AF7" s="45"/>
      <c r="AG7" s="45"/>
      <c r="AH7" s="47">
        <f t="shared" si="8"/>
        <v>0</v>
      </c>
      <c r="AI7" s="45"/>
      <c r="AJ7" s="45"/>
      <c r="AK7" s="45"/>
      <c r="AL7" s="47">
        <f t="shared" si="9"/>
        <v>0</v>
      </c>
      <c r="AM7" s="45"/>
      <c r="AN7" s="45"/>
      <c r="AO7" s="45"/>
      <c r="AP7" s="47">
        <f t="shared" si="10"/>
        <v>0</v>
      </c>
      <c r="AQ7" s="45"/>
      <c r="AR7" s="45"/>
      <c r="AS7" s="45"/>
      <c r="AT7" s="47">
        <f t="shared" si="11"/>
        <v>0</v>
      </c>
      <c r="AU7" s="45"/>
      <c r="AV7" s="45"/>
      <c r="AW7" s="45"/>
      <c r="AX7" s="47">
        <f t="shared" si="12"/>
        <v>0</v>
      </c>
      <c r="AY7" s="45"/>
      <c r="AZ7" s="45"/>
      <c r="BA7" s="45"/>
      <c r="BB7" s="47">
        <f t="shared" si="13"/>
        <v>0</v>
      </c>
    </row>
    <row r="8" ht="18.0" customHeight="1">
      <c r="A8" s="54">
        <v>4.0</v>
      </c>
      <c r="B8" s="68"/>
      <c r="C8" s="68"/>
      <c r="D8" s="68"/>
      <c r="E8" s="68"/>
      <c r="F8" s="103" t="str">
        <f t="shared" si="1"/>
        <v/>
      </c>
      <c r="G8" s="45"/>
      <c r="H8" s="45"/>
      <c r="I8" s="45"/>
      <c r="J8" s="56">
        <f t="shared" si="2"/>
        <v>0</v>
      </c>
      <c r="K8" s="45"/>
      <c r="L8" s="45"/>
      <c r="M8" s="45"/>
      <c r="N8" s="56">
        <f t="shared" si="3"/>
        <v>0</v>
      </c>
      <c r="O8" s="45"/>
      <c r="P8" s="45"/>
      <c r="Q8" s="45"/>
      <c r="R8" s="56">
        <f t="shared" si="4"/>
        <v>0</v>
      </c>
      <c r="S8" s="45"/>
      <c r="T8" s="45"/>
      <c r="U8" s="45"/>
      <c r="V8" s="56">
        <f t="shared" si="5"/>
        <v>0</v>
      </c>
      <c r="W8" s="45"/>
      <c r="X8" s="45"/>
      <c r="Y8" s="45"/>
      <c r="Z8" s="56">
        <f t="shared" si="6"/>
        <v>0</v>
      </c>
      <c r="AA8" s="45"/>
      <c r="AB8" s="45"/>
      <c r="AC8" s="45"/>
      <c r="AD8" s="56">
        <f t="shared" si="7"/>
        <v>0</v>
      </c>
      <c r="AE8" s="45"/>
      <c r="AF8" s="45"/>
      <c r="AG8" s="45"/>
      <c r="AH8" s="56">
        <f t="shared" si="8"/>
        <v>0</v>
      </c>
      <c r="AI8" s="45"/>
      <c r="AJ8" s="45"/>
      <c r="AK8" s="45"/>
      <c r="AL8" s="56">
        <f t="shared" si="9"/>
        <v>0</v>
      </c>
      <c r="AM8" s="45"/>
      <c r="AN8" s="45"/>
      <c r="AO8" s="45"/>
      <c r="AP8" s="56">
        <f t="shared" si="10"/>
        <v>0</v>
      </c>
      <c r="AQ8" s="45"/>
      <c r="AR8" s="45"/>
      <c r="AS8" s="45"/>
      <c r="AT8" s="56">
        <f t="shared" si="11"/>
        <v>0</v>
      </c>
      <c r="AU8" s="45"/>
      <c r="AV8" s="45"/>
      <c r="AW8" s="45"/>
      <c r="AX8" s="56">
        <f t="shared" si="12"/>
        <v>0</v>
      </c>
      <c r="AY8" s="45"/>
      <c r="AZ8" s="45"/>
      <c r="BA8" s="45"/>
      <c r="BB8" s="56">
        <f t="shared" si="13"/>
        <v>0</v>
      </c>
    </row>
    <row r="9" ht="18.0" customHeight="1">
      <c r="A9" s="51">
        <v>5.0</v>
      </c>
      <c r="B9" s="68"/>
      <c r="C9" s="68"/>
      <c r="D9" s="68"/>
      <c r="E9" s="68"/>
      <c r="F9" s="103" t="str">
        <f t="shared" si="1"/>
        <v/>
      </c>
      <c r="G9" s="45"/>
      <c r="H9" s="45"/>
      <c r="I9" s="45"/>
      <c r="J9" s="47">
        <f t="shared" si="2"/>
        <v>0</v>
      </c>
      <c r="K9" s="45"/>
      <c r="L9" s="45"/>
      <c r="M9" s="45"/>
      <c r="N9" s="47">
        <f t="shared" si="3"/>
        <v>0</v>
      </c>
      <c r="O9" s="45"/>
      <c r="P9" s="45"/>
      <c r="Q9" s="45"/>
      <c r="R9" s="47">
        <f t="shared" si="4"/>
        <v>0</v>
      </c>
      <c r="S9" s="45"/>
      <c r="T9" s="45"/>
      <c r="U9" s="45"/>
      <c r="V9" s="47">
        <f t="shared" si="5"/>
        <v>0</v>
      </c>
      <c r="W9" s="45"/>
      <c r="X9" s="45"/>
      <c r="Y9" s="45"/>
      <c r="Z9" s="47">
        <f t="shared" si="6"/>
        <v>0</v>
      </c>
      <c r="AA9" s="45"/>
      <c r="AB9" s="45"/>
      <c r="AC9" s="45"/>
      <c r="AD9" s="47">
        <f t="shared" si="7"/>
        <v>0</v>
      </c>
      <c r="AE9" s="45"/>
      <c r="AF9" s="45"/>
      <c r="AG9" s="45"/>
      <c r="AH9" s="47">
        <f t="shared" si="8"/>
        <v>0</v>
      </c>
      <c r="AI9" s="45"/>
      <c r="AJ9" s="45"/>
      <c r="AK9" s="45"/>
      <c r="AL9" s="47">
        <f t="shared" si="9"/>
        <v>0</v>
      </c>
      <c r="AM9" s="45"/>
      <c r="AN9" s="45"/>
      <c r="AO9" s="45"/>
      <c r="AP9" s="47">
        <f t="shared" si="10"/>
        <v>0</v>
      </c>
      <c r="AQ9" s="45"/>
      <c r="AR9" s="45"/>
      <c r="AS9" s="45"/>
      <c r="AT9" s="47">
        <f t="shared" si="11"/>
        <v>0</v>
      </c>
      <c r="AU9" s="45"/>
      <c r="AV9" s="45"/>
      <c r="AW9" s="45"/>
      <c r="AX9" s="47">
        <f t="shared" si="12"/>
        <v>0</v>
      </c>
      <c r="AY9" s="45"/>
      <c r="AZ9" s="45"/>
      <c r="BA9" s="45"/>
      <c r="BB9" s="47">
        <f t="shared" si="13"/>
        <v>0</v>
      </c>
    </row>
    <row r="10" ht="18.0" customHeight="1">
      <c r="A10" s="54">
        <v>6.0</v>
      </c>
      <c r="B10" s="68"/>
      <c r="C10" s="68"/>
      <c r="D10" s="68"/>
      <c r="E10" s="68"/>
      <c r="F10" s="103" t="str">
        <f t="shared" si="1"/>
        <v/>
      </c>
      <c r="G10" s="45"/>
      <c r="H10" s="45"/>
      <c r="I10" s="45"/>
      <c r="J10" s="56">
        <f t="shared" si="2"/>
        <v>0</v>
      </c>
      <c r="K10" s="45"/>
      <c r="L10" s="45"/>
      <c r="M10" s="45"/>
      <c r="N10" s="56">
        <f t="shared" si="3"/>
        <v>0</v>
      </c>
      <c r="O10" s="45"/>
      <c r="P10" s="45"/>
      <c r="Q10" s="45"/>
      <c r="R10" s="56">
        <f t="shared" si="4"/>
        <v>0</v>
      </c>
      <c r="S10" s="45"/>
      <c r="T10" s="45"/>
      <c r="U10" s="45"/>
      <c r="V10" s="56">
        <f t="shared" si="5"/>
        <v>0</v>
      </c>
      <c r="W10" s="45"/>
      <c r="X10" s="45"/>
      <c r="Y10" s="45"/>
      <c r="Z10" s="56">
        <f t="shared" si="6"/>
        <v>0</v>
      </c>
      <c r="AA10" s="45"/>
      <c r="AB10" s="45"/>
      <c r="AC10" s="45"/>
      <c r="AD10" s="56">
        <f t="shared" si="7"/>
        <v>0</v>
      </c>
      <c r="AE10" s="45"/>
      <c r="AF10" s="45"/>
      <c r="AG10" s="45"/>
      <c r="AH10" s="56">
        <f t="shared" si="8"/>
        <v>0</v>
      </c>
      <c r="AI10" s="45"/>
      <c r="AJ10" s="45"/>
      <c r="AK10" s="45"/>
      <c r="AL10" s="56">
        <f t="shared" si="9"/>
        <v>0</v>
      </c>
      <c r="AM10" s="45"/>
      <c r="AN10" s="45"/>
      <c r="AO10" s="45"/>
      <c r="AP10" s="56">
        <f t="shared" si="10"/>
        <v>0</v>
      </c>
      <c r="AQ10" s="45"/>
      <c r="AR10" s="45"/>
      <c r="AS10" s="45"/>
      <c r="AT10" s="56">
        <f t="shared" si="11"/>
        <v>0</v>
      </c>
      <c r="AU10" s="45"/>
      <c r="AV10" s="45"/>
      <c r="AW10" s="45"/>
      <c r="AX10" s="56">
        <f t="shared" si="12"/>
        <v>0</v>
      </c>
      <c r="AY10" s="45"/>
      <c r="AZ10" s="45"/>
      <c r="BA10" s="45"/>
      <c r="BB10" s="56">
        <f t="shared" si="13"/>
        <v>0</v>
      </c>
    </row>
    <row r="11" ht="18.0" customHeight="1">
      <c r="A11" s="51">
        <v>7.0</v>
      </c>
      <c r="B11" s="68"/>
      <c r="C11" s="68"/>
      <c r="D11" s="68"/>
      <c r="E11" s="68"/>
      <c r="F11" s="103" t="str">
        <f t="shared" si="1"/>
        <v/>
      </c>
      <c r="G11" s="45"/>
      <c r="H11" s="45"/>
      <c r="I11" s="45"/>
      <c r="J11" s="47">
        <f t="shared" si="2"/>
        <v>0</v>
      </c>
      <c r="K11" s="45"/>
      <c r="L11" s="45"/>
      <c r="M11" s="45"/>
      <c r="N11" s="47">
        <f t="shared" si="3"/>
        <v>0</v>
      </c>
      <c r="O11" s="45"/>
      <c r="P11" s="45"/>
      <c r="Q11" s="45"/>
      <c r="R11" s="47">
        <f t="shared" si="4"/>
        <v>0</v>
      </c>
      <c r="S11" s="45"/>
      <c r="T11" s="45"/>
      <c r="U11" s="45"/>
      <c r="V11" s="47">
        <f t="shared" si="5"/>
        <v>0</v>
      </c>
      <c r="W11" s="45"/>
      <c r="X11" s="45"/>
      <c r="Y11" s="45"/>
      <c r="Z11" s="47">
        <f t="shared" si="6"/>
        <v>0</v>
      </c>
      <c r="AA11" s="45"/>
      <c r="AB11" s="45"/>
      <c r="AC11" s="45"/>
      <c r="AD11" s="47">
        <f t="shared" si="7"/>
        <v>0</v>
      </c>
      <c r="AE11" s="45"/>
      <c r="AF11" s="45"/>
      <c r="AG11" s="45"/>
      <c r="AH11" s="47">
        <f t="shared" si="8"/>
        <v>0</v>
      </c>
      <c r="AI11" s="45"/>
      <c r="AJ11" s="45"/>
      <c r="AK11" s="45"/>
      <c r="AL11" s="47">
        <f t="shared" si="9"/>
        <v>0</v>
      </c>
      <c r="AM11" s="45"/>
      <c r="AN11" s="45"/>
      <c r="AO11" s="45"/>
      <c r="AP11" s="47">
        <f t="shared" si="10"/>
        <v>0</v>
      </c>
      <c r="AQ11" s="45"/>
      <c r="AR11" s="45"/>
      <c r="AS11" s="45"/>
      <c r="AT11" s="47">
        <f t="shared" si="11"/>
        <v>0</v>
      </c>
      <c r="AU11" s="45"/>
      <c r="AV11" s="45"/>
      <c r="AW11" s="45"/>
      <c r="AX11" s="47">
        <f t="shared" si="12"/>
        <v>0</v>
      </c>
      <c r="AY11" s="45"/>
      <c r="AZ11" s="45"/>
      <c r="BA11" s="45"/>
      <c r="BB11" s="47">
        <f t="shared" si="13"/>
        <v>0</v>
      </c>
    </row>
    <row r="12" ht="18.0" customHeight="1">
      <c r="A12" s="54">
        <v>8.0</v>
      </c>
      <c r="B12" s="68"/>
      <c r="C12" s="68"/>
      <c r="D12" s="68"/>
      <c r="E12" s="68"/>
      <c r="F12" s="103" t="str">
        <f t="shared" si="1"/>
        <v/>
      </c>
      <c r="G12" s="45"/>
      <c r="H12" s="45"/>
      <c r="I12" s="45"/>
      <c r="J12" s="56">
        <f t="shared" si="2"/>
        <v>0</v>
      </c>
      <c r="K12" s="45"/>
      <c r="L12" s="45"/>
      <c r="M12" s="45"/>
      <c r="N12" s="56">
        <f t="shared" si="3"/>
        <v>0</v>
      </c>
      <c r="O12" s="45"/>
      <c r="P12" s="45"/>
      <c r="Q12" s="45"/>
      <c r="R12" s="56">
        <f t="shared" si="4"/>
        <v>0</v>
      </c>
      <c r="S12" s="45"/>
      <c r="T12" s="45"/>
      <c r="U12" s="45"/>
      <c r="V12" s="56">
        <f t="shared" si="5"/>
        <v>0</v>
      </c>
      <c r="W12" s="45"/>
      <c r="X12" s="45"/>
      <c r="Y12" s="45"/>
      <c r="Z12" s="56">
        <f t="shared" si="6"/>
        <v>0</v>
      </c>
      <c r="AA12" s="45"/>
      <c r="AB12" s="45"/>
      <c r="AC12" s="45"/>
      <c r="AD12" s="56">
        <f t="shared" si="7"/>
        <v>0</v>
      </c>
      <c r="AE12" s="45"/>
      <c r="AF12" s="45"/>
      <c r="AG12" s="45"/>
      <c r="AH12" s="56">
        <f t="shared" si="8"/>
        <v>0</v>
      </c>
      <c r="AI12" s="45"/>
      <c r="AJ12" s="45"/>
      <c r="AK12" s="45"/>
      <c r="AL12" s="56">
        <f t="shared" si="9"/>
        <v>0</v>
      </c>
      <c r="AM12" s="45"/>
      <c r="AN12" s="45"/>
      <c r="AO12" s="45"/>
      <c r="AP12" s="56">
        <f t="shared" si="10"/>
        <v>0</v>
      </c>
      <c r="AQ12" s="45"/>
      <c r="AR12" s="45"/>
      <c r="AS12" s="45"/>
      <c r="AT12" s="56">
        <f t="shared" si="11"/>
        <v>0</v>
      </c>
      <c r="AU12" s="45"/>
      <c r="AV12" s="45"/>
      <c r="AW12" s="45"/>
      <c r="AX12" s="56">
        <f t="shared" si="12"/>
        <v>0</v>
      </c>
      <c r="AY12" s="45"/>
      <c r="AZ12" s="45"/>
      <c r="BA12" s="45"/>
      <c r="BB12" s="56">
        <f t="shared" si="13"/>
        <v>0</v>
      </c>
    </row>
    <row r="13" ht="19.5" customHeight="1">
      <c r="A13" s="58" t="s">
        <v>204</v>
      </c>
      <c r="B13" s="2"/>
      <c r="C13" s="2"/>
      <c r="D13" s="2"/>
      <c r="E13" s="2"/>
      <c r="F13" s="3"/>
      <c r="J13" s="62">
        <f>SUM(J5:J12)</f>
        <v>0</v>
      </c>
      <c r="N13" s="62">
        <f>SUM(N5:N12)</f>
        <v>0</v>
      </c>
      <c r="R13" s="62">
        <f>SUM(R5:R12)</f>
        <v>0</v>
      </c>
      <c r="V13" s="62">
        <f>SUM(V5:V12)</f>
        <v>0</v>
      </c>
      <c r="Z13" s="62">
        <f>SUM(Z5:Z12)</f>
        <v>0</v>
      </c>
      <c r="AD13" s="62">
        <f>SUM(AD5:AD12)</f>
        <v>0</v>
      </c>
      <c r="AH13" s="62">
        <f>SUM(AH5:AH12)</f>
        <v>0</v>
      </c>
      <c r="AL13" s="62">
        <f>SUM(AL5:AL12)</f>
        <v>0</v>
      </c>
      <c r="AP13" s="62">
        <f>SUM(AP5:AP12)</f>
        <v>0</v>
      </c>
      <c r="AT13" s="62">
        <f>SUM(AT5:AT12)</f>
        <v>0</v>
      </c>
      <c r="AX13" s="62">
        <f>SUM(AX5:AX12)</f>
        <v>0</v>
      </c>
      <c r="BB13" s="62">
        <f>SUM(BB5:BB12)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AA3:AC3"/>
    <mergeCell ref="AE3:AG3"/>
    <mergeCell ref="A13:F13"/>
    <mergeCell ref="AI3:AK3"/>
    <mergeCell ref="AM3:AO3"/>
    <mergeCell ref="AQ3:AS3"/>
    <mergeCell ref="AU3:AW3"/>
    <mergeCell ref="A1:BB1"/>
    <mergeCell ref="A2:BB2"/>
    <mergeCell ref="G3:I3"/>
    <mergeCell ref="K3:M3"/>
    <mergeCell ref="O3:Q3"/>
    <mergeCell ref="S3:U3"/>
    <mergeCell ref="W3:Y3"/>
    <mergeCell ref="AY3:BA3"/>
  </mergeCell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942"/>
    <pageSetUpPr/>
  </sheetPr>
  <sheetViews>
    <sheetView workbookViewId="0">
      <pane xSplit="6.0" ySplit="4.0" topLeftCell="G5" activePane="bottomRight" state="frozen"/>
      <selection activeCell="G1" sqref="G1" pane="topRight"/>
      <selection activeCell="A5" sqref="A5" pane="bottomLeft"/>
      <selection activeCell="G5" sqref="G5" pane="bottomRight"/>
    </sheetView>
  </sheetViews>
  <sheetFormatPr customHeight="1" defaultColWidth="14.43" defaultRowHeight="15.0"/>
  <cols>
    <col customWidth="1" min="1" max="1" width="8.0"/>
    <col customWidth="1" min="2" max="3" width="14.0"/>
    <col customWidth="1" min="4" max="5" width="6.0"/>
    <col customWidth="1" min="6" max="6" width="14.0"/>
    <col customWidth="1" min="7" max="8" width="5.0"/>
    <col customWidth="1" min="9" max="9" width="12.0"/>
    <col customWidth="1" min="10" max="12" width="5.0"/>
    <col customWidth="1" min="13" max="13" width="12.0"/>
    <col customWidth="1" min="14" max="16" width="5.0"/>
    <col customWidth="1" min="17" max="17" width="12.0"/>
    <col customWidth="1" min="18" max="20" width="5.0"/>
    <col customWidth="1" min="21" max="21" width="12.0"/>
    <col customWidth="1" min="22" max="24" width="5.0"/>
    <col customWidth="1" min="25" max="25" width="12.0"/>
    <col customWidth="1" min="26" max="28" width="5.0"/>
    <col customWidth="1" min="29" max="29" width="12.0"/>
    <col customWidth="1" min="30" max="32" width="5.0"/>
    <col customWidth="1" min="33" max="33" width="12.0"/>
    <col customWidth="1" min="34" max="36" width="5.0"/>
    <col customWidth="1" min="37" max="37" width="12.0"/>
    <col customWidth="1" min="38" max="40" width="5.0"/>
    <col customWidth="1" min="41" max="41" width="12.0"/>
    <col customWidth="1" min="42" max="44" width="5.0"/>
    <col customWidth="1" min="45" max="45" width="12.0"/>
    <col customWidth="1" min="46" max="48" width="5.0"/>
    <col customWidth="1" min="49" max="49" width="12.0"/>
    <col customWidth="1" min="50" max="52" width="5.0"/>
    <col customWidth="1" min="53" max="53" width="12.0"/>
    <col customWidth="1" min="54" max="54" width="5.0"/>
  </cols>
  <sheetData>
    <row r="1" ht="27.75" customHeight="1">
      <c r="A1" s="99" t="s">
        <v>206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3"/>
    </row>
    <row r="2" ht="13.5" customHeight="1">
      <c r="A2" s="100" t="s">
        <v>195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3"/>
    </row>
    <row r="3" ht="19.5" customHeight="1">
      <c r="A3" s="46" t="s">
        <v>196</v>
      </c>
      <c r="B3" s="39" t="s">
        <v>111</v>
      </c>
      <c r="C3" s="39" t="s">
        <v>112</v>
      </c>
      <c r="D3" s="39" t="s">
        <v>197</v>
      </c>
      <c r="E3" s="39" t="s">
        <v>198</v>
      </c>
      <c r="F3" s="65" t="s">
        <v>199</v>
      </c>
      <c r="G3" s="101" t="str">
        <f>Standings!B20</f>
        <v>Test</v>
      </c>
      <c r="H3" s="2"/>
      <c r="I3" s="3"/>
      <c r="J3" s="66" t="s">
        <v>116</v>
      </c>
      <c r="K3" s="101" t="str">
        <f>Standings!B21</f>
        <v>Player 2</v>
      </c>
      <c r="L3" s="2"/>
      <c r="M3" s="3"/>
      <c r="N3" s="66" t="s">
        <v>116</v>
      </c>
      <c r="O3" s="101" t="str">
        <f>Standings!B22</f>
        <v>Player 3</v>
      </c>
      <c r="P3" s="2"/>
      <c r="Q3" s="3"/>
      <c r="R3" s="66" t="s">
        <v>116</v>
      </c>
      <c r="S3" s="101" t="str">
        <f>Standings!B23</f>
        <v>Player 4</v>
      </c>
      <c r="T3" s="2"/>
      <c r="U3" s="3"/>
      <c r="V3" s="66" t="s">
        <v>116</v>
      </c>
      <c r="W3" s="101" t="str">
        <f>Standings!B24</f>
        <v>Player 5</v>
      </c>
      <c r="X3" s="2"/>
      <c r="Y3" s="3"/>
      <c r="Z3" s="66" t="s">
        <v>116</v>
      </c>
      <c r="AA3" s="101" t="str">
        <f>Standings!B25</f>
        <v>Player 6</v>
      </c>
      <c r="AB3" s="2"/>
      <c r="AC3" s="3"/>
      <c r="AD3" s="66" t="s">
        <v>116</v>
      </c>
      <c r="AE3" s="101" t="str">
        <f>Standings!B26</f>
        <v>Player 7</v>
      </c>
      <c r="AF3" s="2"/>
      <c r="AG3" s="3"/>
      <c r="AH3" s="66" t="s">
        <v>116</v>
      </c>
      <c r="AI3" s="101" t="str">
        <f>Standings!B27</f>
        <v>Player 8</v>
      </c>
      <c r="AJ3" s="2"/>
      <c r="AK3" s="3"/>
      <c r="AL3" s="66" t="s">
        <v>116</v>
      </c>
      <c r="AM3" s="101" t="str">
        <f>Standings!B28</f>
        <v>Player 9</v>
      </c>
      <c r="AN3" s="2"/>
      <c r="AO3" s="3"/>
      <c r="AP3" s="66" t="s">
        <v>116</v>
      </c>
      <c r="AQ3" s="101" t="str">
        <f>Standings!B29</f>
        <v>Player 10</v>
      </c>
      <c r="AR3" s="2"/>
      <c r="AS3" s="3"/>
      <c r="AT3" s="66" t="s">
        <v>116</v>
      </c>
      <c r="AU3" s="101" t="str">
        <f>Standings!B30</f>
        <v>Player 11</v>
      </c>
      <c r="AV3" s="2"/>
      <c r="AW3" s="3"/>
      <c r="AX3" s="66" t="s">
        <v>116</v>
      </c>
      <c r="AY3" s="101" t="str">
        <f>Standings!B31</f>
        <v>Player 12</v>
      </c>
      <c r="AZ3" s="2"/>
      <c r="BA3" s="3"/>
      <c r="BB3" s="66" t="s">
        <v>116</v>
      </c>
    </row>
    <row r="4" ht="13.5" customHeight="1">
      <c r="A4" s="66" t="s">
        <v>200</v>
      </c>
      <c r="B4" s="40" t="s">
        <v>74</v>
      </c>
      <c r="C4" s="40" t="s">
        <v>74</v>
      </c>
      <c r="D4" s="40" t="s">
        <v>74</v>
      </c>
      <c r="E4" s="40" t="s">
        <v>74</v>
      </c>
      <c r="F4" s="40" t="s">
        <v>74</v>
      </c>
      <c r="G4" s="67" t="s">
        <v>201</v>
      </c>
      <c r="H4" s="67" t="s">
        <v>202</v>
      </c>
      <c r="I4" s="102" t="s">
        <v>203</v>
      </c>
      <c r="J4" s="66" t="s">
        <v>116</v>
      </c>
      <c r="K4" s="67" t="s">
        <v>201</v>
      </c>
      <c r="L4" s="67" t="s">
        <v>202</v>
      </c>
      <c r="M4" s="102" t="s">
        <v>203</v>
      </c>
      <c r="N4" s="66" t="s">
        <v>116</v>
      </c>
      <c r="O4" s="67" t="s">
        <v>201</v>
      </c>
      <c r="P4" s="67" t="s">
        <v>202</v>
      </c>
      <c r="Q4" s="102" t="s">
        <v>203</v>
      </c>
      <c r="R4" s="66" t="s">
        <v>116</v>
      </c>
      <c r="S4" s="67" t="s">
        <v>201</v>
      </c>
      <c r="T4" s="67" t="s">
        <v>202</v>
      </c>
      <c r="U4" s="102" t="s">
        <v>203</v>
      </c>
      <c r="V4" s="66" t="s">
        <v>116</v>
      </c>
      <c r="W4" s="67" t="s">
        <v>201</v>
      </c>
      <c r="X4" s="67" t="s">
        <v>202</v>
      </c>
      <c r="Y4" s="102" t="s">
        <v>203</v>
      </c>
      <c r="Z4" s="66" t="s">
        <v>116</v>
      </c>
      <c r="AA4" s="67" t="s">
        <v>201</v>
      </c>
      <c r="AB4" s="67" t="s">
        <v>202</v>
      </c>
      <c r="AC4" s="102" t="s">
        <v>203</v>
      </c>
      <c r="AD4" s="66" t="s">
        <v>116</v>
      </c>
      <c r="AE4" s="67" t="s">
        <v>201</v>
      </c>
      <c r="AF4" s="67" t="s">
        <v>202</v>
      </c>
      <c r="AG4" s="102" t="s">
        <v>203</v>
      </c>
      <c r="AH4" s="66" t="s">
        <v>116</v>
      </c>
      <c r="AI4" s="67" t="s">
        <v>201</v>
      </c>
      <c r="AJ4" s="67" t="s">
        <v>202</v>
      </c>
      <c r="AK4" s="102" t="s">
        <v>203</v>
      </c>
      <c r="AL4" s="66" t="s">
        <v>116</v>
      </c>
      <c r="AM4" s="67" t="s">
        <v>201</v>
      </c>
      <c r="AN4" s="67" t="s">
        <v>202</v>
      </c>
      <c r="AO4" s="102" t="s">
        <v>203</v>
      </c>
      <c r="AP4" s="66" t="s">
        <v>116</v>
      </c>
      <c r="AQ4" s="67" t="s">
        <v>201</v>
      </c>
      <c r="AR4" s="67" t="s">
        <v>202</v>
      </c>
      <c r="AS4" s="102" t="s">
        <v>203</v>
      </c>
      <c r="AT4" s="66" t="s">
        <v>116</v>
      </c>
      <c r="AU4" s="67" t="s">
        <v>201</v>
      </c>
      <c r="AV4" s="67" t="s">
        <v>202</v>
      </c>
      <c r="AW4" s="102" t="s">
        <v>203</v>
      </c>
      <c r="AX4" s="66" t="s">
        <v>116</v>
      </c>
      <c r="AY4" s="67" t="s">
        <v>201</v>
      </c>
      <c r="AZ4" s="67" t="s">
        <v>202</v>
      </c>
      <c r="BA4" s="102" t="s">
        <v>203</v>
      </c>
      <c r="BB4" s="66" t="s">
        <v>116</v>
      </c>
    </row>
    <row r="5" ht="18.0" customHeight="1">
      <c r="A5" s="51">
        <v>1.0</v>
      </c>
      <c r="B5" s="68"/>
      <c r="C5" s="68"/>
      <c r="D5" s="68"/>
      <c r="E5" s="68"/>
      <c r="F5" s="103" t="str">
        <f t="shared" ref="F5:F8" si="1">IF(OR(D5="",E5=""),"",IF(D5&gt;E5,B5,IF(E5&gt;D5,C5,"")))</f>
        <v/>
      </c>
      <c r="G5" s="45"/>
      <c r="H5" s="45"/>
      <c r="I5" s="45"/>
      <c r="J5" s="47">
        <f t="shared" ref="J5:J8" si="2">IF(F5="",0,IF(I5="",0,IF(TRIM(I5)=TRIM(F5),3,0))+IF(AND(D5&lt;&gt;"",E5&lt;&gt;"",G5=D5,H5=E5),3,0))</f>
        <v>0</v>
      </c>
      <c r="K5" s="45"/>
      <c r="L5" s="45"/>
      <c r="M5" s="45"/>
      <c r="N5" s="47">
        <f t="shared" ref="N5:N8" si="3">IF(F5="",0,IF(M5="",0,IF(TRIM(M5)=TRIM(F5),3,0))+IF(AND(D5&lt;&gt;"",E5&lt;&gt;"",K5=D5,L5=E5),3,0))</f>
        <v>0</v>
      </c>
      <c r="O5" s="45"/>
      <c r="P5" s="45"/>
      <c r="Q5" s="45"/>
      <c r="R5" s="47">
        <f t="shared" ref="R5:R8" si="4">IF(F5="",0,IF(Q5="",0,IF(TRIM(Q5)=TRIM(F5),3,0))+IF(AND(D5&lt;&gt;"",E5&lt;&gt;"",O5=D5,P5=E5),3,0))</f>
        <v>0</v>
      </c>
      <c r="S5" s="45"/>
      <c r="T5" s="45"/>
      <c r="U5" s="45"/>
      <c r="V5" s="47">
        <f t="shared" ref="V5:V8" si="5">IF(F5="",0,IF(U5="",0,IF(TRIM(U5)=TRIM(F5),3,0))+IF(AND(D5&lt;&gt;"",E5&lt;&gt;"",S5=D5,T5=E5),3,0))</f>
        <v>0</v>
      </c>
      <c r="W5" s="45"/>
      <c r="X5" s="45"/>
      <c r="Y5" s="45"/>
      <c r="Z5" s="47">
        <f t="shared" ref="Z5:Z8" si="6">IF(F5="",0,IF(Y5="",0,IF(TRIM(Y5)=TRIM(F5),3,0))+IF(AND(D5&lt;&gt;"",E5&lt;&gt;"",W5=D5,X5=E5),3,0))</f>
        <v>0</v>
      </c>
      <c r="AA5" s="45"/>
      <c r="AB5" s="45"/>
      <c r="AC5" s="45"/>
      <c r="AD5" s="47">
        <f t="shared" ref="AD5:AD8" si="7">IF(F5="",0,IF(AC5="",0,IF(TRIM(AC5)=TRIM(F5),3,0))+IF(AND(D5&lt;&gt;"",E5&lt;&gt;"",AA5=D5,AB5=E5),3,0))</f>
        <v>0</v>
      </c>
      <c r="AE5" s="45"/>
      <c r="AF5" s="45"/>
      <c r="AG5" s="45"/>
      <c r="AH5" s="47">
        <f t="shared" ref="AH5:AH8" si="8">IF(F5="",0,IF(AG5="",0,IF(TRIM(AG5)=TRIM(F5),3,0))+IF(AND(D5&lt;&gt;"",E5&lt;&gt;"",AE5=D5,AF5=E5),3,0))</f>
        <v>0</v>
      </c>
      <c r="AI5" s="45"/>
      <c r="AJ5" s="45"/>
      <c r="AK5" s="45"/>
      <c r="AL5" s="47">
        <f t="shared" ref="AL5:AL8" si="9">IF(F5="",0,IF(AK5="",0,IF(TRIM(AK5)=TRIM(F5),3,0))+IF(AND(D5&lt;&gt;"",E5&lt;&gt;"",AI5=D5,AJ5=E5),3,0))</f>
        <v>0</v>
      </c>
      <c r="AM5" s="45"/>
      <c r="AN5" s="45"/>
      <c r="AO5" s="45"/>
      <c r="AP5" s="47">
        <f t="shared" ref="AP5:AP8" si="10">IF(F5="",0,IF(AO5="",0,IF(TRIM(AO5)=TRIM(F5),3,0))+IF(AND(D5&lt;&gt;"",E5&lt;&gt;"",AM5=D5,AN5=E5),3,0))</f>
        <v>0</v>
      </c>
      <c r="AQ5" s="45"/>
      <c r="AR5" s="45"/>
      <c r="AS5" s="45"/>
      <c r="AT5" s="47">
        <f t="shared" ref="AT5:AT8" si="11">IF(F5="",0,IF(AS5="",0,IF(TRIM(AS5)=TRIM(F5),3,0))+IF(AND(D5&lt;&gt;"",E5&lt;&gt;"",AQ5=D5,AR5=E5),3,0))</f>
        <v>0</v>
      </c>
      <c r="AU5" s="45"/>
      <c r="AV5" s="45"/>
      <c r="AW5" s="45"/>
      <c r="AX5" s="47">
        <f t="shared" ref="AX5:AX8" si="12">IF(F5="",0,IF(AW5="",0,IF(TRIM(AW5)=TRIM(F5),3,0))+IF(AND(D5&lt;&gt;"",E5&lt;&gt;"",AU5=D5,AV5=E5),3,0))</f>
        <v>0</v>
      </c>
      <c r="AY5" s="45"/>
      <c r="AZ5" s="45"/>
      <c r="BA5" s="45"/>
      <c r="BB5" s="47">
        <f t="shared" ref="BB5:BB8" si="13">IF(F5="",0,IF(BA5="",0,IF(TRIM(BA5)=TRIM(F5),3,0))+IF(AND(D5&lt;&gt;"",E5&lt;&gt;"",AY5=D5,AZ5=E5),3,0))</f>
        <v>0</v>
      </c>
    </row>
    <row r="6" ht="18.0" customHeight="1">
      <c r="A6" s="54">
        <v>2.0</v>
      </c>
      <c r="B6" s="68"/>
      <c r="C6" s="68"/>
      <c r="D6" s="68"/>
      <c r="E6" s="68"/>
      <c r="F6" s="103" t="str">
        <f t="shared" si="1"/>
        <v/>
      </c>
      <c r="G6" s="45"/>
      <c r="H6" s="45"/>
      <c r="I6" s="45"/>
      <c r="J6" s="56">
        <f t="shared" si="2"/>
        <v>0</v>
      </c>
      <c r="K6" s="45"/>
      <c r="L6" s="45"/>
      <c r="M6" s="45"/>
      <c r="N6" s="56">
        <f t="shared" si="3"/>
        <v>0</v>
      </c>
      <c r="O6" s="45"/>
      <c r="P6" s="45"/>
      <c r="Q6" s="45"/>
      <c r="R6" s="56">
        <f t="shared" si="4"/>
        <v>0</v>
      </c>
      <c r="S6" s="45"/>
      <c r="T6" s="45"/>
      <c r="U6" s="45"/>
      <c r="V6" s="56">
        <f t="shared" si="5"/>
        <v>0</v>
      </c>
      <c r="W6" s="45"/>
      <c r="X6" s="45"/>
      <c r="Y6" s="45"/>
      <c r="Z6" s="56">
        <f t="shared" si="6"/>
        <v>0</v>
      </c>
      <c r="AA6" s="45"/>
      <c r="AB6" s="45"/>
      <c r="AC6" s="45"/>
      <c r="AD6" s="56">
        <f t="shared" si="7"/>
        <v>0</v>
      </c>
      <c r="AE6" s="45"/>
      <c r="AF6" s="45"/>
      <c r="AG6" s="45"/>
      <c r="AH6" s="56">
        <f t="shared" si="8"/>
        <v>0</v>
      </c>
      <c r="AI6" s="45"/>
      <c r="AJ6" s="45"/>
      <c r="AK6" s="45"/>
      <c r="AL6" s="56">
        <f t="shared" si="9"/>
        <v>0</v>
      </c>
      <c r="AM6" s="45"/>
      <c r="AN6" s="45"/>
      <c r="AO6" s="45"/>
      <c r="AP6" s="56">
        <f t="shared" si="10"/>
        <v>0</v>
      </c>
      <c r="AQ6" s="45"/>
      <c r="AR6" s="45"/>
      <c r="AS6" s="45"/>
      <c r="AT6" s="56">
        <f t="shared" si="11"/>
        <v>0</v>
      </c>
      <c r="AU6" s="45"/>
      <c r="AV6" s="45"/>
      <c r="AW6" s="45"/>
      <c r="AX6" s="56">
        <f t="shared" si="12"/>
        <v>0</v>
      </c>
      <c r="AY6" s="45"/>
      <c r="AZ6" s="45"/>
      <c r="BA6" s="45"/>
      <c r="BB6" s="56">
        <f t="shared" si="13"/>
        <v>0</v>
      </c>
    </row>
    <row r="7" ht="18.0" customHeight="1">
      <c r="A7" s="51">
        <v>3.0</v>
      </c>
      <c r="B7" s="68"/>
      <c r="C7" s="68"/>
      <c r="D7" s="68"/>
      <c r="E7" s="68"/>
      <c r="F7" s="103" t="str">
        <f t="shared" si="1"/>
        <v/>
      </c>
      <c r="G7" s="45"/>
      <c r="H7" s="45"/>
      <c r="I7" s="45"/>
      <c r="J7" s="47">
        <f t="shared" si="2"/>
        <v>0</v>
      </c>
      <c r="K7" s="45"/>
      <c r="L7" s="45"/>
      <c r="M7" s="45"/>
      <c r="N7" s="47">
        <f t="shared" si="3"/>
        <v>0</v>
      </c>
      <c r="O7" s="45"/>
      <c r="P7" s="45"/>
      <c r="Q7" s="45"/>
      <c r="R7" s="47">
        <f t="shared" si="4"/>
        <v>0</v>
      </c>
      <c r="S7" s="45"/>
      <c r="T7" s="45"/>
      <c r="U7" s="45"/>
      <c r="V7" s="47">
        <f t="shared" si="5"/>
        <v>0</v>
      </c>
      <c r="W7" s="45"/>
      <c r="X7" s="45"/>
      <c r="Y7" s="45"/>
      <c r="Z7" s="47">
        <f t="shared" si="6"/>
        <v>0</v>
      </c>
      <c r="AA7" s="45"/>
      <c r="AB7" s="45"/>
      <c r="AC7" s="45"/>
      <c r="AD7" s="47">
        <f t="shared" si="7"/>
        <v>0</v>
      </c>
      <c r="AE7" s="45"/>
      <c r="AF7" s="45"/>
      <c r="AG7" s="45"/>
      <c r="AH7" s="47">
        <f t="shared" si="8"/>
        <v>0</v>
      </c>
      <c r="AI7" s="45"/>
      <c r="AJ7" s="45"/>
      <c r="AK7" s="45"/>
      <c r="AL7" s="47">
        <f t="shared" si="9"/>
        <v>0</v>
      </c>
      <c r="AM7" s="45"/>
      <c r="AN7" s="45"/>
      <c r="AO7" s="45"/>
      <c r="AP7" s="47">
        <f t="shared" si="10"/>
        <v>0</v>
      </c>
      <c r="AQ7" s="45"/>
      <c r="AR7" s="45"/>
      <c r="AS7" s="45"/>
      <c r="AT7" s="47">
        <f t="shared" si="11"/>
        <v>0</v>
      </c>
      <c r="AU7" s="45"/>
      <c r="AV7" s="45"/>
      <c r="AW7" s="45"/>
      <c r="AX7" s="47">
        <f t="shared" si="12"/>
        <v>0</v>
      </c>
      <c r="AY7" s="45"/>
      <c r="AZ7" s="45"/>
      <c r="BA7" s="45"/>
      <c r="BB7" s="47">
        <f t="shared" si="13"/>
        <v>0</v>
      </c>
    </row>
    <row r="8" ht="18.0" customHeight="1">
      <c r="A8" s="54">
        <v>4.0</v>
      </c>
      <c r="B8" s="68"/>
      <c r="C8" s="68"/>
      <c r="D8" s="68"/>
      <c r="E8" s="68"/>
      <c r="F8" s="103" t="str">
        <f t="shared" si="1"/>
        <v/>
      </c>
      <c r="G8" s="45"/>
      <c r="H8" s="45"/>
      <c r="I8" s="45"/>
      <c r="J8" s="56">
        <f t="shared" si="2"/>
        <v>0</v>
      </c>
      <c r="K8" s="45"/>
      <c r="L8" s="45"/>
      <c r="M8" s="45"/>
      <c r="N8" s="56">
        <f t="shared" si="3"/>
        <v>0</v>
      </c>
      <c r="O8" s="45"/>
      <c r="P8" s="45"/>
      <c r="Q8" s="45"/>
      <c r="R8" s="56">
        <f t="shared" si="4"/>
        <v>0</v>
      </c>
      <c r="S8" s="45"/>
      <c r="T8" s="45"/>
      <c r="U8" s="45"/>
      <c r="V8" s="56">
        <f t="shared" si="5"/>
        <v>0</v>
      </c>
      <c r="W8" s="45"/>
      <c r="X8" s="45"/>
      <c r="Y8" s="45"/>
      <c r="Z8" s="56">
        <f t="shared" si="6"/>
        <v>0</v>
      </c>
      <c r="AA8" s="45"/>
      <c r="AB8" s="45"/>
      <c r="AC8" s="45"/>
      <c r="AD8" s="56">
        <f t="shared" si="7"/>
        <v>0</v>
      </c>
      <c r="AE8" s="45"/>
      <c r="AF8" s="45"/>
      <c r="AG8" s="45"/>
      <c r="AH8" s="56">
        <f t="shared" si="8"/>
        <v>0</v>
      </c>
      <c r="AI8" s="45"/>
      <c r="AJ8" s="45"/>
      <c r="AK8" s="45"/>
      <c r="AL8" s="56">
        <f t="shared" si="9"/>
        <v>0</v>
      </c>
      <c r="AM8" s="45"/>
      <c r="AN8" s="45"/>
      <c r="AO8" s="45"/>
      <c r="AP8" s="56">
        <f t="shared" si="10"/>
        <v>0</v>
      </c>
      <c r="AQ8" s="45"/>
      <c r="AR8" s="45"/>
      <c r="AS8" s="45"/>
      <c r="AT8" s="56">
        <f t="shared" si="11"/>
        <v>0</v>
      </c>
      <c r="AU8" s="45"/>
      <c r="AV8" s="45"/>
      <c r="AW8" s="45"/>
      <c r="AX8" s="56">
        <f t="shared" si="12"/>
        <v>0</v>
      </c>
      <c r="AY8" s="45"/>
      <c r="AZ8" s="45"/>
      <c r="BA8" s="45"/>
      <c r="BB8" s="56">
        <f t="shared" si="13"/>
        <v>0</v>
      </c>
    </row>
    <row r="9" ht="19.5" customHeight="1">
      <c r="A9" s="58" t="s">
        <v>204</v>
      </c>
      <c r="B9" s="2"/>
      <c r="C9" s="2"/>
      <c r="D9" s="2"/>
      <c r="E9" s="2"/>
      <c r="F9" s="3"/>
      <c r="J9" s="62">
        <f>SUM(J5:J8)</f>
        <v>0</v>
      </c>
      <c r="N9" s="62">
        <f>SUM(N5:N8)</f>
        <v>0</v>
      </c>
      <c r="R9" s="62">
        <f>SUM(R5:R8)</f>
        <v>0</v>
      </c>
      <c r="V9" s="62">
        <f>SUM(V5:V8)</f>
        <v>0</v>
      </c>
      <c r="Z9" s="62">
        <f>SUM(Z5:Z8)</f>
        <v>0</v>
      </c>
      <c r="AD9" s="62">
        <f>SUM(AD5:AD8)</f>
        <v>0</v>
      </c>
      <c r="AH9" s="62">
        <f>SUM(AH5:AH8)</f>
        <v>0</v>
      </c>
      <c r="AL9" s="62">
        <f>SUM(AL5:AL8)</f>
        <v>0</v>
      </c>
      <c r="AP9" s="62">
        <f>SUM(AP5:AP8)</f>
        <v>0</v>
      </c>
      <c r="AT9" s="62">
        <f>SUM(AT5:AT8)</f>
        <v>0</v>
      </c>
      <c r="AX9" s="62">
        <f>SUM(AX5:AX8)</f>
        <v>0</v>
      </c>
      <c r="BB9" s="62">
        <f>SUM(BB5:BB8)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AA3:AC3"/>
    <mergeCell ref="AE3:AG3"/>
    <mergeCell ref="A9:F9"/>
    <mergeCell ref="AI3:AK3"/>
    <mergeCell ref="AM3:AO3"/>
    <mergeCell ref="AQ3:AS3"/>
    <mergeCell ref="AU3:AW3"/>
    <mergeCell ref="A1:BB1"/>
    <mergeCell ref="A2:BB2"/>
    <mergeCell ref="G3:I3"/>
    <mergeCell ref="K3:M3"/>
    <mergeCell ref="O3:Q3"/>
    <mergeCell ref="S3:U3"/>
    <mergeCell ref="W3:Y3"/>
    <mergeCell ref="AY3:BA3"/>
  </mergeCells>
  <printOptions/>
  <pageMargins bottom="1.0" footer="0.0" header="0.0" left="0.75" right="0.75" top="1.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5A11"/>
    <pageSetUpPr/>
  </sheetPr>
  <sheetViews>
    <sheetView workbookViewId="0">
      <pane xSplit="6.0" ySplit="4.0" topLeftCell="G5" activePane="bottomRight" state="frozen"/>
      <selection activeCell="G1" sqref="G1" pane="topRight"/>
      <selection activeCell="A5" sqref="A5" pane="bottomLeft"/>
      <selection activeCell="G5" sqref="G5" pane="bottomRight"/>
    </sheetView>
  </sheetViews>
  <sheetFormatPr customHeight="1" defaultColWidth="14.43" defaultRowHeight="15.0"/>
  <cols>
    <col customWidth="1" min="1" max="1" width="8.0"/>
    <col customWidth="1" min="2" max="3" width="14.0"/>
    <col customWidth="1" min="4" max="5" width="6.0"/>
    <col customWidth="1" min="6" max="6" width="14.0"/>
    <col customWidth="1" min="7" max="8" width="5.0"/>
    <col customWidth="1" min="9" max="9" width="12.0"/>
    <col customWidth="1" min="10" max="12" width="5.0"/>
    <col customWidth="1" min="13" max="13" width="12.0"/>
    <col customWidth="1" min="14" max="16" width="5.0"/>
    <col customWidth="1" min="17" max="17" width="12.0"/>
    <col customWidth="1" min="18" max="20" width="5.0"/>
    <col customWidth="1" min="21" max="21" width="12.0"/>
    <col customWidth="1" min="22" max="24" width="5.0"/>
    <col customWidth="1" min="25" max="25" width="12.0"/>
    <col customWidth="1" min="26" max="28" width="5.0"/>
    <col customWidth="1" min="29" max="29" width="12.0"/>
    <col customWidth="1" min="30" max="32" width="5.0"/>
    <col customWidth="1" min="33" max="33" width="12.0"/>
    <col customWidth="1" min="34" max="36" width="5.0"/>
    <col customWidth="1" min="37" max="37" width="12.0"/>
    <col customWidth="1" min="38" max="40" width="5.0"/>
    <col customWidth="1" min="41" max="41" width="12.0"/>
    <col customWidth="1" min="42" max="44" width="5.0"/>
    <col customWidth="1" min="45" max="45" width="12.0"/>
    <col customWidth="1" min="46" max="48" width="5.0"/>
    <col customWidth="1" min="49" max="49" width="12.0"/>
    <col customWidth="1" min="50" max="52" width="5.0"/>
    <col customWidth="1" min="53" max="53" width="12.0"/>
    <col customWidth="1" min="54" max="54" width="5.0"/>
  </cols>
  <sheetData>
    <row r="1" ht="27.75" customHeight="1">
      <c r="A1" s="99" t="s">
        <v>207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3"/>
    </row>
    <row r="2" ht="13.5" customHeight="1">
      <c r="A2" s="100" t="s">
        <v>195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3"/>
    </row>
    <row r="3" ht="19.5" customHeight="1">
      <c r="A3" s="46" t="s">
        <v>196</v>
      </c>
      <c r="B3" s="39" t="s">
        <v>111</v>
      </c>
      <c r="C3" s="39" t="s">
        <v>112</v>
      </c>
      <c r="D3" s="39" t="s">
        <v>197</v>
      </c>
      <c r="E3" s="39" t="s">
        <v>198</v>
      </c>
      <c r="F3" s="65" t="s">
        <v>199</v>
      </c>
      <c r="G3" s="101" t="str">
        <f>Standings!B20</f>
        <v>Test</v>
      </c>
      <c r="H3" s="2"/>
      <c r="I3" s="3"/>
      <c r="J3" s="66" t="s">
        <v>116</v>
      </c>
      <c r="K3" s="101" t="str">
        <f>Standings!B21</f>
        <v>Player 2</v>
      </c>
      <c r="L3" s="2"/>
      <c r="M3" s="3"/>
      <c r="N3" s="66" t="s">
        <v>116</v>
      </c>
      <c r="O3" s="101" t="str">
        <f>Standings!B22</f>
        <v>Player 3</v>
      </c>
      <c r="P3" s="2"/>
      <c r="Q3" s="3"/>
      <c r="R3" s="66" t="s">
        <v>116</v>
      </c>
      <c r="S3" s="101" t="str">
        <f>Standings!B23</f>
        <v>Player 4</v>
      </c>
      <c r="T3" s="2"/>
      <c r="U3" s="3"/>
      <c r="V3" s="66" t="s">
        <v>116</v>
      </c>
      <c r="W3" s="101" t="str">
        <f>Standings!B24</f>
        <v>Player 5</v>
      </c>
      <c r="X3" s="2"/>
      <c r="Y3" s="3"/>
      <c r="Z3" s="66" t="s">
        <v>116</v>
      </c>
      <c r="AA3" s="101" t="str">
        <f>Standings!B25</f>
        <v>Player 6</v>
      </c>
      <c r="AB3" s="2"/>
      <c r="AC3" s="3"/>
      <c r="AD3" s="66" t="s">
        <v>116</v>
      </c>
      <c r="AE3" s="101" t="str">
        <f>Standings!B26</f>
        <v>Player 7</v>
      </c>
      <c r="AF3" s="2"/>
      <c r="AG3" s="3"/>
      <c r="AH3" s="66" t="s">
        <v>116</v>
      </c>
      <c r="AI3" s="101" t="str">
        <f>Standings!B27</f>
        <v>Player 8</v>
      </c>
      <c r="AJ3" s="2"/>
      <c r="AK3" s="3"/>
      <c r="AL3" s="66" t="s">
        <v>116</v>
      </c>
      <c r="AM3" s="101" t="str">
        <f>Standings!B28</f>
        <v>Player 9</v>
      </c>
      <c r="AN3" s="2"/>
      <c r="AO3" s="3"/>
      <c r="AP3" s="66" t="s">
        <v>116</v>
      </c>
      <c r="AQ3" s="101" t="str">
        <f>Standings!B29</f>
        <v>Player 10</v>
      </c>
      <c r="AR3" s="2"/>
      <c r="AS3" s="3"/>
      <c r="AT3" s="66" t="s">
        <v>116</v>
      </c>
      <c r="AU3" s="101" t="str">
        <f>Standings!B30</f>
        <v>Player 11</v>
      </c>
      <c r="AV3" s="2"/>
      <c r="AW3" s="3"/>
      <c r="AX3" s="66" t="s">
        <v>116</v>
      </c>
      <c r="AY3" s="101" t="str">
        <f>Standings!B31</f>
        <v>Player 12</v>
      </c>
      <c r="AZ3" s="2"/>
      <c r="BA3" s="3"/>
      <c r="BB3" s="66" t="s">
        <v>116</v>
      </c>
    </row>
    <row r="4" ht="13.5" customHeight="1">
      <c r="A4" s="66" t="s">
        <v>200</v>
      </c>
      <c r="B4" s="40" t="s">
        <v>74</v>
      </c>
      <c r="C4" s="40" t="s">
        <v>74</v>
      </c>
      <c r="D4" s="40" t="s">
        <v>74</v>
      </c>
      <c r="E4" s="40" t="s">
        <v>74</v>
      </c>
      <c r="F4" s="40" t="s">
        <v>74</v>
      </c>
      <c r="G4" s="67" t="s">
        <v>201</v>
      </c>
      <c r="H4" s="67" t="s">
        <v>202</v>
      </c>
      <c r="I4" s="102" t="s">
        <v>203</v>
      </c>
      <c r="J4" s="66" t="s">
        <v>116</v>
      </c>
      <c r="K4" s="67" t="s">
        <v>201</v>
      </c>
      <c r="L4" s="67" t="s">
        <v>202</v>
      </c>
      <c r="M4" s="102" t="s">
        <v>203</v>
      </c>
      <c r="N4" s="66" t="s">
        <v>116</v>
      </c>
      <c r="O4" s="67" t="s">
        <v>201</v>
      </c>
      <c r="P4" s="67" t="s">
        <v>202</v>
      </c>
      <c r="Q4" s="102" t="s">
        <v>203</v>
      </c>
      <c r="R4" s="66" t="s">
        <v>116</v>
      </c>
      <c r="S4" s="67" t="s">
        <v>201</v>
      </c>
      <c r="T4" s="67" t="s">
        <v>202</v>
      </c>
      <c r="U4" s="102" t="s">
        <v>203</v>
      </c>
      <c r="V4" s="66" t="s">
        <v>116</v>
      </c>
      <c r="W4" s="67" t="s">
        <v>201</v>
      </c>
      <c r="X4" s="67" t="s">
        <v>202</v>
      </c>
      <c r="Y4" s="102" t="s">
        <v>203</v>
      </c>
      <c r="Z4" s="66" t="s">
        <v>116</v>
      </c>
      <c r="AA4" s="67" t="s">
        <v>201</v>
      </c>
      <c r="AB4" s="67" t="s">
        <v>202</v>
      </c>
      <c r="AC4" s="102" t="s">
        <v>203</v>
      </c>
      <c r="AD4" s="66" t="s">
        <v>116</v>
      </c>
      <c r="AE4" s="67" t="s">
        <v>201</v>
      </c>
      <c r="AF4" s="67" t="s">
        <v>202</v>
      </c>
      <c r="AG4" s="102" t="s">
        <v>203</v>
      </c>
      <c r="AH4" s="66" t="s">
        <v>116</v>
      </c>
      <c r="AI4" s="67" t="s">
        <v>201</v>
      </c>
      <c r="AJ4" s="67" t="s">
        <v>202</v>
      </c>
      <c r="AK4" s="102" t="s">
        <v>203</v>
      </c>
      <c r="AL4" s="66" t="s">
        <v>116</v>
      </c>
      <c r="AM4" s="67" t="s">
        <v>201</v>
      </c>
      <c r="AN4" s="67" t="s">
        <v>202</v>
      </c>
      <c r="AO4" s="102" t="s">
        <v>203</v>
      </c>
      <c r="AP4" s="66" t="s">
        <v>116</v>
      </c>
      <c r="AQ4" s="67" t="s">
        <v>201</v>
      </c>
      <c r="AR4" s="67" t="s">
        <v>202</v>
      </c>
      <c r="AS4" s="102" t="s">
        <v>203</v>
      </c>
      <c r="AT4" s="66" t="s">
        <v>116</v>
      </c>
      <c r="AU4" s="67" t="s">
        <v>201</v>
      </c>
      <c r="AV4" s="67" t="s">
        <v>202</v>
      </c>
      <c r="AW4" s="102" t="s">
        <v>203</v>
      </c>
      <c r="AX4" s="66" t="s">
        <v>116</v>
      </c>
      <c r="AY4" s="67" t="s">
        <v>201</v>
      </c>
      <c r="AZ4" s="67" t="s">
        <v>202</v>
      </c>
      <c r="BA4" s="102" t="s">
        <v>203</v>
      </c>
      <c r="BB4" s="66" t="s">
        <v>116</v>
      </c>
    </row>
    <row r="5" ht="18.0" customHeight="1">
      <c r="A5" s="51">
        <v>1.0</v>
      </c>
      <c r="B5" s="68"/>
      <c r="C5" s="68"/>
      <c r="D5" s="68"/>
      <c r="E5" s="68"/>
      <c r="F5" s="103" t="str">
        <f t="shared" ref="F5:F6" si="1">IF(OR(D5="",E5=""),"",IF(D5&gt;E5,B5,IF(E5&gt;D5,C5,"")))</f>
        <v/>
      </c>
      <c r="G5" s="45"/>
      <c r="H5" s="45"/>
      <c r="I5" s="45"/>
      <c r="J5" s="47">
        <f t="shared" ref="J5:J6" si="2">IF(F5="",0,IF(I5="",0,IF(TRIM(I5)=TRIM(F5),3,0))+IF(AND(D5&lt;&gt;"",E5&lt;&gt;"",G5=D5,H5=E5),3,0))</f>
        <v>0</v>
      </c>
      <c r="K5" s="45"/>
      <c r="L5" s="45"/>
      <c r="M5" s="45"/>
      <c r="N5" s="47">
        <f t="shared" ref="N5:N6" si="3">IF(F5="",0,IF(M5="",0,IF(TRIM(M5)=TRIM(F5),3,0))+IF(AND(D5&lt;&gt;"",E5&lt;&gt;"",K5=D5,L5=E5),3,0))</f>
        <v>0</v>
      </c>
      <c r="O5" s="45"/>
      <c r="P5" s="45"/>
      <c r="Q5" s="45"/>
      <c r="R5" s="47">
        <f t="shared" ref="R5:R6" si="4">IF(F5="",0,IF(Q5="",0,IF(TRIM(Q5)=TRIM(F5),3,0))+IF(AND(D5&lt;&gt;"",E5&lt;&gt;"",O5=D5,P5=E5),3,0))</f>
        <v>0</v>
      </c>
      <c r="S5" s="45"/>
      <c r="T5" s="45"/>
      <c r="U5" s="45"/>
      <c r="V5" s="47">
        <f t="shared" ref="V5:V6" si="5">IF(F5="",0,IF(U5="",0,IF(TRIM(U5)=TRIM(F5),3,0))+IF(AND(D5&lt;&gt;"",E5&lt;&gt;"",S5=D5,T5=E5),3,0))</f>
        <v>0</v>
      </c>
      <c r="W5" s="45"/>
      <c r="X5" s="45"/>
      <c r="Y5" s="45"/>
      <c r="Z5" s="47">
        <f t="shared" ref="Z5:Z6" si="6">IF(F5="",0,IF(Y5="",0,IF(TRIM(Y5)=TRIM(F5),3,0))+IF(AND(D5&lt;&gt;"",E5&lt;&gt;"",W5=D5,X5=E5),3,0))</f>
        <v>0</v>
      </c>
      <c r="AA5" s="45"/>
      <c r="AB5" s="45"/>
      <c r="AC5" s="45"/>
      <c r="AD5" s="47">
        <f t="shared" ref="AD5:AD6" si="7">IF(F5="",0,IF(AC5="",0,IF(TRIM(AC5)=TRIM(F5),3,0))+IF(AND(D5&lt;&gt;"",E5&lt;&gt;"",AA5=D5,AB5=E5),3,0))</f>
        <v>0</v>
      </c>
      <c r="AE5" s="45"/>
      <c r="AF5" s="45"/>
      <c r="AG5" s="45"/>
      <c r="AH5" s="47">
        <f t="shared" ref="AH5:AH6" si="8">IF(F5="",0,IF(AG5="",0,IF(TRIM(AG5)=TRIM(F5),3,0))+IF(AND(D5&lt;&gt;"",E5&lt;&gt;"",AE5=D5,AF5=E5),3,0))</f>
        <v>0</v>
      </c>
      <c r="AI5" s="45"/>
      <c r="AJ5" s="45"/>
      <c r="AK5" s="45"/>
      <c r="AL5" s="47">
        <f t="shared" ref="AL5:AL6" si="9">IF(F5="",0,IF(AK5="",0,IF(TRIM(AK5)=TRIM(F5),3,0))+IF(AND(D5&lt;&gt;"",E5&lt;&gt;"",AI5=D5,AJ5=E5),3,0))</f>
        <v>0</v>
      </c>
      <c r="AM5" s="45"/>
      <c r="AN5" s="45"/>
      <c r="AO5" s="45"/>
      <c r="AP5" s="47">
        <f t="shared" ref="AP5:AP6" si="10">IF(F5="",0,IF(AO5="",0,IF(TRIM(AO5)=TRIM(F5),3,0))+IF(AND(D5&lt;&gt;"",E5&lt;&gt;"",AM5=D5,AN5=E5),3,0))</f>
        <v>0</v>
      </c>
      <c r="AQ5" s="45"/>
      <c r="AR5" s="45"/>
      <c r="AS5" s="45"/>
      <c r="AT5" s="47">
        <f t="shared" ref="AT5:AT6" si="11">IF(F5="",0,IF(AS5="",0,IF(TRIM(AS5)=TRIM(F5),3,0))+IF(AND(D5&lt;&gt;"",E5&lt;&gt;"",AQ5=D5,AR5=E5),3,0))</f>
        <v>0</v>
      </c>
      <c r="AU5" s="45"/>
      <c r="AV5" s="45"/>
      <c r="AW5" s="45"/>
      <c r="AX5" s="47">
        <f t="shared" ref="AX5:AX6" si="12">IF(F5="",0,IF(AW5="",0,IF(TRIM(AW5)=TRIM(F5),3,0))+IF(AND(D5&lt;&gt;"",E5&lt;&gt;"",AU5=D5,AV5=E5),3,0))</f>
        <v>0</v>
      </c>
      <c r="AY5" s="45"/>
      <c r="AZ5" s="45"/>
      <c r="BA5" s="45"/>
      <c r="BB5" s="47">
        <f t="shared" ref="BB5:BB6" si="13">IF(F5="",0,IF(BA5="",0,IF(TRIM(BA5)=TRIM(F5),3,0))+IF(AND(D5&lt;&gt;"",E5&lt;&gt;"",AY5=D5,AZ5=E5),3,0))</f>
        <v>0</v>
      </c>
    </row>
    <row r="6" ht="18.0" customHeight="1">
      <c r="A6" s="54">
        <v>2.0</v>
      </c>
      <c r="B6" s="68"/>
      <c r="C6" s="68"/>
      <c r="D6" s="68"/>
      <c r="E6" s="68"/>
      <c r="F6" s="103" t="str">
        <f t="shared" si="1"/>
        <v/>
      </c>
      <c r="G6" s="45"/>
      <c r="H6" s="45"/>
      <c r="I6" s="45"/>
      <c r="J6" s="56">
        <f t="shared" si="2"/>
        <v>0</v>
      </c>
      <c r="K6" s="45"/>
      <c r="L6" s="45"/>
      <c r="M6" s="45"/>
      <c r="N6" s="56">
        <f t="shared" si="3"/>
        <v>0</v>
      </c>
      <c r="O6" s="45"/>
      <c r="P6" s="45"/>
      <c r="Q6" s="45"/>
      <c r="R6" s="56">
        <f t="shared" si="4"/>
        <v>0</v>
      </c>
      <c r="S6" s="45"/>
      <c r="T6" s="45"/>
      <c r="U6" s="45"/>
      <c r="V6" s="56">
        <f t="shared" si="5"/>
        <v>0</v>
      </c>
      <c r="W6" s="45"/>
      <c r="X6" s="45"/>
      <c r="Y6" s="45"/>
      <c r="Z6" s="56">
        <f t="shared" si="6"/>
        <v>0</v>
      </c>
      <c r="AA6" s="45"/>
      <c r="AB6" s="45"/>
      <c r="AC6" s="45"/>
      <c r="AD6" s="56">
        <f t="shared" si="7"/>
        <v>0</v>
      </c>
      <c r="AE6" s="45"/>
      <c r="AF6" s="45"/>
      <c r="AG6" s="45"/>
      <c r="AH6" s="56">
        <f t="shared" si="8"/>
        <v>0</v>
      </c>
      <c r="AI6" s="45"/>
      <c r="AJ6" s="45"/>
      <c r="AK6" s="45"/>
      <c r="AL6" s="56">
        <f t="shared" si="9"/>
        <v>0</v>
      </c>
      <c r="AM6" s="45"/>
      <c r="AN6" s="45"/>
      <c r="AO6" s="45"/>
      <c r="AP6" s="56">
        <f t="shared" si="10"/>
        <v>0</v>
      </c>
      <c r="AQ6" s="45"/>
      <c r="AR6" s="45"/>
      <c r="AS6" s="45"/>
      <c r="AT6" s="56">
        <f t="shared" si="11"/>
        <v>0</v>
      </c>
      <c r="AU6" s="45"/>
      <c r="AV6" s="45"/>
      <c r="AW6" s="45"/>
      <c r="AX6" s="56">
        <f t="shared" si="12"/>
        <v>0</v>
      </c>
      <c r="AY6" s="45"/>
      <c r="AZ6" s="45"/>
      <c r="BA6" s="45"/>
      <c r="BB6" s="56">
        <f t="shared" si="13"/>
        <v>0</v>
      </c>
    </row>
    <row r="7" ht="19.5" customHeight="1">
      <c r="A7" s="58" t="s">
        <v>204</v>
      </c>
      <c r="B7" s="2"/>
      <c r="C7" s="2"/>
      <c r="D7" s="2"/>
      <c r="E7" s="2"/>
      <c r="F7" s="3"/>
      <c r="J7" s="62">
        <f>SUM(J5:J6)</f>
        <v>0</v>
      </c>
      <c r="N7" s="62">
        <f>SUM(N5:N6)</f>
        <v>0</v>
      </c>
      <c r="R7" s="62">
        <f>SUM(R5:R6)</f>
        <v>0</v>
      </c>
      <c r="V7" s="62">
        <f>SUM(V5:V6)</f>
        <v>0</v>
      </c>
      <c r="Z7" s="62">
        <f>SUM(Z5:Z6)</f>
        <v>0</v>
      </c>
      <c r="AD7" s="62">
        <f>SUM(AD5:AD6)</f>
        <v>0</v>
      </c>
      <c r="AH7" s="62">
        <f>SUM(AH5:AH6)</f>
        <v>0</v>
      </c>
      <c r="AL7" s="62">
        <f>SUM(AL5:AL6)</f>
        <v>0</v>
      </c>
      <c r="AP7" s="62">
        <f>SUM(AP5:AP6)</f>
        <v>0</v>
      </c>
      <c r="AT7" s="62">
        <f>SUM(AT5:AT6)</f>
        <v>0</v>
      </c>
      <c r="AX7" s="62">
        <f>SUM(AX5:AX6)</f>
        <v>0</v>
      </c>
      <c r="BB7" s="62">
        <f>SUM(BB5:BB6)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AA3:AC3"/>
    <mergeCell ref="AE3:AG3"/>
    <mergeCell ref="A7:F7"/>
    <mergeCell ref="AI3:AK3"/>
    <mergeCell ref="AM3:AO3"/>
    <mergeCell ref="AQ3:AS3"/>
    <mergeCell ref="AU3:AW3"/>
    <mergeCell ref="A1:BB1"/>
    <mergeCell ref="A2:BB2"/>
    <mergeCell ref="G3:I3"/>
    <mergeCell ref="K3:M3"/>
    <mergeCell ref="O3:Q3"/>
    <mergeCell ref="S3:U3"/>
    <mergeCell ref="W3:Y3"/>
    <mergeCell ref="AY3:BA3"/>
  </mergeCells>
  <printOptions/>
  <pageMargins bottom="1.0" footer="0.0" header="0.0" left="0.75" right="0.75" top="1.0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F9000"/>
    <pageSetUpPr/>
  </sheetPr>
  <sheetViews>
    <sheetView workbookViewId="0">
      <pane xSplit="6.0" ySplit="4.0" topLeftCell="G5" activePane="bottomRight" state="frozen"/>
      <selection activeCell="G1" sqref="G1" pane="topRight"/>
      <selection activeCell="A5" sqref="A5" pane="bottomLeft"/>
      <selection activeCell="G5" sqref="G5" pane="bottomRight"/>
    </sheetView>
  </sheetViews>
  <sheetFormatPr customHeight="1" defaultColWidth="14.43" defaultRowHeight="15.0"/>
  <cols>
    <col customWidth="1" min="1" max="1" width="8.0"/>
    <col customWidth="1" min="2" max="3" width="14.0"/>
    <col customWidth="1" min="4" max="5" width="6.0"/>
    <col customWidth="1" min="6" max="6" width="14.0"/>
    <col customWidth="1" min="7" max="8" width="5.0"/>
    <col customWidth="1" min="9" max="9" width="12.0"/>
    <col customWidth="1" min="10" max="12" width="5.0"/>
    <col customWidth="1" min="13" max="13" width="12.0"/>
    <col customWidth="1" min="14" max="16" width="5.0"/>
    <col customWidth="1" min="17" max="17" width="12.0"/>
    <col customWidth="1" min="18" max="20" width="5.0"/>
    <col customWidth="1" min="21" max="21" width="12.0"/>
    <col customWidth="1" min="22" max="24" width="5.0"/>
    <col customWidth="1" min="25" max="25" width="12.0"/>
    <col customWidth="1" min="26" max="28" width="5.0"/>
    <col customWidth="1" min="29" max="29" width="12.0"/>
    <col customWidth="1" min="30" max="32" width="5.0"/>
    <col customWidth="1" min="33" max="33" width="12.0"/>
    <col customWidth="1" min="34" max="36" width="5.0"/>
    <col customWidth="1" min="37" max="37" width="12.0"/>
    <col customWidth="1" min="38" max="40" width="5.0"/>
    <col customWidth="1" min="41" max="41" width="12.0"/>
    <col customWidth="1" min="42" max="44" width="5.0"/>
    <col customWidth="1" min="45" max="45" width="12.0"/>
    <col customWidth="1" min="46" max="48" width="5.0"/>
    <col customWidth="1" min="49" max="49" width="12.0"/>
    <col customWidth="1" min="50" max="52" width="5.0"/>
    <col customWidth="1" min="53" max="53" width="12.0"/>
    <col customWidth="1" min="54" max="54" width="5.0"/>
  </cols>
  <sheetData>
    <row r="1" ht="27.75" customHeight="1">
      <c r="A1" s="99" t="s">
        <v>208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3"/>
    </row>
    <row r="2" ht="13.5" customHeight="1">
      <c r="A2" s="100" t="s">
        <v>209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3"/>
    </row>
    <row r="3" ht="19.5" customHeight="1">
      <c r="A3" s="46" t="s">
        <v>196</v>
      </c>
      <c r="B3" s="39" t="s">
        <v>111</v>
      </c>
      <c r="C3" s="39" t="s">
        <v>112</v>
      </c>
      <c r="D3" s="39" t="s">
        <v>197</v>
      </c>
      <c r="E3" s="39" t="s">
        <v>198</v>
      </c>
      <c r="F3" s="65" t="s">
        <v>199</v>
      </c>
      <c r="G3" s="101" t="str">
        <f>Standings!B20</f>
        <v>Test</v>
      </c>
      <c r="H3" s="2"/>
      <c r="I3" s="3"/>
      <c r="J3" s="66" t="s">
        <v>116</v>
      </c>
      <c r="K3" s="101" t="str">
        <f>Standings!B21</f>
        <v>Player 2</v>
      </c>
      <c r="L3" s="2"/>
      <c r="M3" s="3"/>
      <c r="N3" s="66" t="s">
        <v>116</v>
      </c>
      <c r="O3" s="101" t="str">
        <f>Standings!B22</f>
        <v>Player 3</v>
      </c>
      <c r="P3" s="2"/>
      <c r="Q3" s="3"/>
      <c r="R3" s="66" t="s">
        <v>116</v>
      </c>
      <c r="S3" s="101" t="str">
        <f>Standings!B23</f>
        <v>Player 4</v>
      </c>
      <c r="T3" s="2"/>
      <c r="U3" s="3"/>
      <c r="V3" s="66" t="s">
        <v>116</v>
      </c>
      <c r="W3" s="101" t="str">
        <f>Standings!B24</f>
        <v>Player 5</v>
      </c>
      <c r="X3" s="2"/>
      <c r="Y3" s="3"/>
      <c r="Z3" s="66" t="s">
        <v>116</v>
      </c>
      <c r="AA3" s="101" t="str">
        <f>Standings!B25</f>
        <v>Player 6</v>
      </c>
      <c r="AB3" s="2"/>
      <c r="AC3" s="3"/>
      <c r="AD3" s="66" t="s">
        <v>116</v>
      </c>
      <c r="AE3" s="101" t="str">
        <f>Standings!B26</f>
        <v>Player 7</v>
      </c>
      <c r="AF3" s="2"/>
      <c r="AG3" s="3"/>
      <c r="AH3" s="66" t="s">
        <v>116</v>
      </c>
      <c r="AI3" s="101" t="str">
        <f>Standings!B27</f>
        <v>Player 8</v>
      </c>
      <c r="AJ3" s="2"/>
      <c r="AK3" s="3"/>
      <c r="AL3" s="66" t="s">
        <v>116</v>
      </c>
      <c r="AM3" s="101" t="str">
        <f>Standings!B28</f>
        <v>Player 9</v>
      </c>
      <c r="AN3" s="2"/>
      <c r="AO3" s="3"/>
      <c r="AP3" s="66" t="s">
        <v>116</v>
      </c>
      <c r="AQ3" s="101" t="str">
        <f>Standings!B29</f>
        <v>Player 10</v>
      </c>
      <c r="AR3" s="2"/>
      <c r="AS3" s="3"/>
      <c r="AT3" s="66" t="s">
        <v>116</v>
      </c>
      <c r="AU3" s="101" t="str">
        <f>Standings!B30</f>
        <v>Player 11</v>
      </c>
      <c r="AV3" s="2"/>
      <c r="AW3" s="3"/>
      <c r="AX3" s="66" t="s">
        <v>116</v>
      </c>
      <c r="AY3" s="101" t="str">
        <f>Standings!B31</f>
        <v>Player 12</v>
      </c>
      <c r="AZ3" s="2"/>
      <c r="BA3" s="3"/>
      <c r="BB3" s="66" t="s">
        <v>116</v>
      </c>
    </row>
    <row r="4" ht="13.5" customHeight="1">
      <c r="A4" s="66" t="s">
        <v>200</v>
      </c>
      <c r="B4" s="40" t="s">
        <v>74</v>
      </c>
      <c r="C4" s="40" t="s">
        <v>74</v>
      </c>
      <c r="D4" s="40" t="s">
        <v>74</v>
      </c>
      <c r="E4" s="40" t="s">
        <v>74</v>
      </c>
      <c r="F4" s="40" t="s">
        <v>74</v>
      </c>
      <c r="G4" s="67" t="s">
        <v>201</v>
      </c>
      <c r="H4" s="67" t="s">
        <v>202</v>
      </c>
      <c r="I4" s="102" t="s">
        <v>203</v>
      </c>
      <c r="J4" s="66" t="s">
        <v>116</v>
      </c>
      <c r="K4" s="67" t="s">
        <v>201</v>
      </c>
      <c r="L4" s="67" t="s">
        <v>202</v>
      </c>
      <c r="M4" s="102" t="s">
        <v>203</v>
      </c>
      <c r="N4" s="66" t="s">
        <v>116</v>
      </c>
      <c r="O4" s="67" t="s">
        <v>201</v>
      </c>
      <c r="P4" s="67" t="s">
        <v>202</v>
      </c>
      <c r="Q4" s="102" t="s">
        <v>203</v>
      </c>
      <c r="R4" s="66" t="s">
        <v>116</v>
      </c>
      <c r="S4" s="67" t="s">
        <v>201</v>
      </c>
      <c r="T4" s="67" t="s">
        <v>202</v>
      </c>
      <c r="U4" s="102" t="s">
        <v>203</v>
      </c>
      <c r="V4" s="66" t="s">
        <v>116</v>
      </c>
      <c r="W4" s="67" t="s">
        <v>201</v>
      </c>
      <c r="X4" s="67" t="s">
        <v>202</v>
      </c>
      <c r="Y4" s="102" t="s">
        <v>203</v>
      </c>
      <c r="Z4" s="66" t="s">
        <v>116</v>
      </c>
      <c r="AA4" s="67" t="s">
        <v>201</v>
      </c>
      <c r="AB4" s="67" t="s">
        <v>202</v>
      </c>
      <c r="AC4" s="102" t="s">
        <v>203</v>
      </c>
      <c r="AD4" s="66" t="s">
        <v>116</v>
      </c>
      <c r="AE4" s="67" t="s">
        <v>201</v>
      </c>
      <c r="AF4" s="67" t="s">
        <v>202</v>
      </c>
      <c r="AG4" s="102" t="s">
        <v>203</v>
      </c>
      <c r="AH4" s="66" t="s">
        <v>116</v>
      </c>
      <c r="AI4" s="67" t="s">
        <v>201</v>
      </c>
      <c r="AJ4" s="67" t="s">
        <v>202</v>
      </c>
      <c r="AK4" s="102" t="s">
        <v>203</v>
      </c>
      <c r="AL4" s="66" t="s">
        <v>116</v>
      </c>
      <c r="AM4" s="67" t="s">
        <v>201</v>
      </c>
      <c r="AN4" s="67" t="s">
        <v>202</v>
      </c>
      <c r="AO4" s="102" t="s">
        <v>203</v>
      </c>
      <c r="AP4" s="66" t="s">
        <v>116</v>
      </c>
      <c r="AQ4" s="67" t="s">
        <v>201</v>
      </c>
      <c r="AR4" s="67" t="s">
        <v>202</v>
      </c>
      <c r="AS4" s="102" t="s">
        <v>203</v>
      </c>
      <c r="AT4" s="66" t="s">
        <v>116</v>
      </c>
      <c r="AU4" s="67" t="s">
        <v>201</v>
      </c>
      <c r="AV4" s="67" t="s">
        <v>202</v>
      </c>
      <c r="AW4" s="102" t="s">
        <v>203</v>
      </c>
      <c r="AX4" s="66" t="s">
        <v>116</v>
      </c>
      <c r="AY4" s="67" t="s">
        <v>201</v>
      </c>
      <c r="AZ4" s="67" t="s">
        <v>202</v>
      </c>
      <c r="BA4" s="102" t="s">
        <v>203</v>
      </c>
      <c r="BB4" s="66" t="s">
        <v>116</v>
      </c>
    </row>
    <row r="5" ht="18.0" customHeight="1">
      <c r="A5" s="51">
        <v>1.0</v>
      </c>
      <c r="B5" s="68"/>
      <c r="C5" s="68"/>
      <c r="D5" s="68"/>
      <c r="E5" s="68"/>
      <c r="F5" s="103" t="str">
        <f>IF(OR(D5="",E5=""),"",IF(D5&gt;E5,B5,IF(E5&gt;D5,C5,"")))</f>
        <v/>
      </c>
      <c r="G5" s="45"/>
      <c r="H5" s="45"/>
      <c r="I5" s="45"/>
      <c r="J5" s="47">
        <f>IF(F5="",0,IF(I5="",0,IF(TRIM(I5)=TRIM(F5),5,0))+IF(AND(D5&lt;&gt;"",E5&lt;&gt;"",G5=D5,H5=E5),5,0))</f>
        <v>0</v>
      </c>
      <c r="K5" s="45"/>
      <c r="L5" s="45"/>
      <c r="M5" s="45"/>
      <c r="N5" s="47">
        <f>IF(F5="",0,IF(M5="",0,IF(TRIM(M5)=TRIM(F5),5,0))+IF(AND(D5&lt;&gt;"",E5&lt;&gt;"",K5=D5,L5=E5),5,0))</f>
        <v>0</v>
      </c>
      <c r="O5" s="45"/>
      <c r="P5" s="45"/>
      <c r="Q5" s="45"/>
      <c r="R5" s="47">
        <f>IF(F5="",0,IF(Q5="",0,IF(TRIM(Q5)=TRIM(F5),5,0))+IF(AND(D5&lt;&gt;"",E5&lt;&gt;"",O5=D5,P5=E5),5,0))</f>
        <v>0</v>
      </c>
      <c r="S5" s="45"/>
      <c r="T5" s="45"/>
      <c r="U5" s="45"/>
      <c r="V5" s="47">
        <f>IF(F5="",0,IF(U5="",0,IF(TRIM(U5)=TRIM(F5),5,0))+IF(AND(D5&lt;&gt;"",E5&lt;&gt;"",S5=D5,T5=E5),5,0))</f>
        <v>0</v>
      </c>
      <c r="W5" s="45"/>
      <c r="X5" s="45"/>
      <c r="Y5" s="45"/>
      <c r="Z5" s="47">
        <f>IF(F5="",0,IF(Y5="",0,IF(TRIM(Y5)=TRIM(F5),5,0))+IF(AND(D5&lt;&gt;"",E5&lt;&gt;"",W5=D5,X5=E5),5,0))</f>
        <v>0</v>
      </c>
      <c r="AA5" s="45"/>
      <c r="AB5" s="45"/>
      <c r="AC5" s="45"/>
      <c r="AD5" s="47">
        <f>IF(F5="",0,IF(AC5="",0,IF(TRIM(AC5)=TRIM(F5),5,0))+IF(AND(D5&lt;&gt;"",E5&lt;&gt;"",AA5=D5,AB5=E5),5,0))</f>
        <v>0</v>
      </c>
      <c r="AE5" s="45"/>
      <c r="AF5" s="45"/>
      <c r="AG5" s="45"/>
      <c r="AH5" s="47">
        <f>IF(F5="",0,IF(AG5="",0,IF(TRIM(AG5)=TRIM(F5),5,0))+IF(AND(D5&lt;&gt;"",E5&lt;&gt;"",AE5=D5,AF5=E5),5,0))</f>
        <v>0</v>
      </c>
      <c r="AI5" s="45"/>
      <c r="AJ5" s="45"/>
      <c r="AK5" s="45"/>
      <c r="AL5" s="47">
        <f>IF(F5="",0,IF(AK5="",0,IF(TRIM(AK5)=TRIM(F5),5,0))+IF(AND(D5&lt;&gt;"",E5&lt;&gt;"",AI5=D5,AJ5=E5),5,0))</f>
        <v>0</v>
      </c>
      <c r="AM5" s="45"/>
      <c r="AN5" s="45"/>
      <c r="AO5" s="45"/>
      <c r="AP5" s="47">
        <f>IF(F5="",0,IF(AO5="",0,IF(TRIM(AO5)=TRIM(F5),5,0))+IF(AND(D5&lt;&gt;"",E5&lt;&gt;"",AM5=D5,AN5=E5),5,0))</f>
        <v>0</v>
      </c>
      <c r="AQ5" s="45"/>
      <c r="AR5" s="45"/>
      <c r="AS5" s="45"/>
      <c r="AT5" s="47">
        <f>IF(F5="",0,IF(AS5="",0,IF(TRIM(AS5)=TRIM(F5),5,0))+IF(AND(D5&lt;&gt;"",E5&lt;&gt;"",AQ5=D5,AR5=E5),5,0))</f>
        <v>0</v>
      </c>
      <c r="AU5" s="45"/>
      <c r="AV5" s="45"/>
      <c r="AW5" s="45"/>
      <c r="AX5" s="47">
        <f>IF(F5="",0,IF(AW5="",0,IF(TRIM(AW5)=TRIM(F5),5,0))+IF(AND(D5&lt;&gt;"",E5&lt;&gt;"",AU5=D5,AV5=E5),5,0))</f>
        <v>0</v>
      </c>
      <c r="AY5" s="45"/>
      <c r="AZ5" s="45"/>
      <c r="BA5" s="45"/>
      <c r="BB5" s="47">
        <f>IF(F5="",0,IF(BA5="",0,IF(TRIM(BA5)=TRIM(F5),5,0))+IF(AND(D5&lt;&gt;"",E5&lt;&gt;"",AY5=D5,AZ5=E5),5,0))</f>
        <v>0</v>
      </c>
    </row>
    <row r="6" ht="19.5" customHeight="1">
      <c r="A6" s="58" t="s">
        <v>204</v>
      </c>
      <c r="B6" s="2"/>
      <c r="C6" s="2"/>
      <c r="D6" s="2"/>
      <c r="E6" s="2"/>
      <c r="F6" s="3"/>
      <c r="J6" s="62">
        <f>SUM(J5)</f>
        <v>0</v>
      </c>
      <c r="N6" s="62">
        <f>SUM(N5)</f>
        <v>0</v>
      </c>
      <c r="R6" s="62">
        <f>SUM(R5)</f>
        <v>0</v>
      </c>
      <c r="V6" s="62">
        <f>SUM(V5)</f>
        <v>0</v>
      </c>
      <c r="Z6" s="62">
        <f>SUM(Z5)</f>
        <v>0</v>
      </c>
      <c r="AD6" s="62">
        <f>SUM(AD5)</f>
        <v>0</v>
      </c>
      <c r="AH6" s="62">
        <f>SUM(AH5)</f>
        <v>0</v>
      </c>
      <c r="AL6" s="62">
        <f>SUM(AL5)</f>
        <v>0</v>
      </c>
      <c r="AP6" s="62">
        <f>SUM(AP5)</f>
        <v>0</v>
      </c>
      <c r="AT6" s="62">
        <f>SUM(AT5)</f>
        <v>0</v>
      </c>
      <c r="AX6" s="62">
        <f>SUM(AX5)</f>
        <v>0</v>
      </c>
      <c r="BB6" s="62">
        <f>SUM(BB5)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AA3:AC3"/>
    <mergeCell ref="AE3:AG3"/>
    <mergeCell ref="A6:F6"/>
    <mergeCell ref="AI3:AK3"/>
    <mergeCell ref="AM3:AO3"/>
    <mergeCell ref="AQ3:AS3"/>
    <mergeCell ref="AU3:AW3"/>
    <mergeCell ref="A1:BB1"/>
    <mergeCell ref="A2:BB2"/>
    <mergeCell ref="G3:I3"/>
    <mergeCell ref="K3:M3"/>
    <mergeCell ref="O3:Q3"/>
    <mergeCell ref="S3:U3"/>
    <mergeCell ref="W3:Y3"/>
    <mergeCell ref="AY3:BA3"/>
  </mergeCells>
  <printOptions/>
  <pageMargins bottom="1.0" footer="0.0" header="0.0" left="0.75" right="0.75" top="1.0"/>
  <pageSetup paperSize="9" orientation="portrait"/>
  <drawing r:id="rId1"/>
</worksheet>
</file>